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jyvaskyla-my.sharepoint.com/personal/mira_juuma_jyvaskyla_fi/Documents/Työpöytä/Tieliikennehankkeen raportointi/"/>
    </mc:Choice>
  </mc:AlternateContent>
  <xr:revisionPtr revIDLastSave="0" documentId="8_{8C6A0D01-D649-4D62-B240-E56D4C087B8B}" xr6:coauthVersionLast="47" xr6:coauthVersionMax="47" xr10:uidLastSave="{00000000-0000-0000-0000-000000000000}"/>
  <bookViews>
    <workbookView xWindow="1125" yWindow="1125" windowWidth="21600" windowHeight="11235" firstSheet="1" activeTab="1" xr2:uid="{00000000-000D-0000-FFFF-FFFF00000000}"/>
  </bookViews>
  <sheets>
    <sheet name="Infosivu" sheetId="2" r:id="rId1"/>
    <sheet name="YHTEENVETO" sheetId="11" r:id="rId2"/>
    <sheet name="1. Liikenneturvallisuus" sheetId="7" r:id="rId3"/>
    <sheet name="2. Onnettomuudet" sheetId="12" r:id="rId4"/>
    <sheet name="3. Käyttäjämäärä (2)" sheetId="13" r:id="rId5"/>
    <sheet name="3. Käyttäjämäärä" sheetId="10" r:id="rId6"/>
    <sheet name="4. K ja P edistäminen" sheetId="9" r:id="rId7"/>
    <sheet name="5. Kyselytulokset" sheetId="14" r:id="rId8"/>
    <sheet name="6. Omistus -ja hallintatiedot" sheetId="15" r:id="rId9"/>
    <sheet name="Vanha pohja" sheetId="1"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11" l="1"/>
  <c r="F9" i="11"/>
  <c r="F18" i="11"/>
  <c r="F22" i="11"/>
  <c r="J6" i="9"/>
  <c r="J5" i="9"/>
  <c r="J7" i="9"/>
  <c r="J8" i="9"/>
  <c r="J10" i="9" a="1"/>
  <c r="J10" i="9" s="1"/>
  <c r="J9" i="9"/>
  <c r="J11" i="9" s="1"/>
  <c r="E12" i="13"/>
  <c r="E11" i="13"/>
  <c r="N25" i="13"/>
  <c r="N26" i="13" s="1"/>
  <c r="N27" i="13" s="1"/>
  <c r="N28" i="13" s="1"/>
  <c r="N29" i="13" s="1"/>
  <c r="N30" i="13" s="1"/>
  <c r="N31" i="13" s="1"/>
  <c r="N32" i="13" s="1"/>
  <c r="N33" i="13" s="1"/>
  <c r="N34" i="13" s="1"/>
  <c r="N35" i="13" s="1"/>
  <c r="N36" i="13" s="1"/>
  <c r="N37" i="13" s="1"/>
  <c r="N38" i="13" s="1"/>
  <c r="N39" i="13" s="1"/>
  <c r="N40" i="13" s="1"/>
  <c r="N41" i="13" s="1"/>
  <c r="N42" i="13" s="1"/>
  <c r="N43" i="13" s="1"/>
  <c r="N44" i="13" s="1"/>
  <c r="N45" i="13" s="1"/>
  <c r="N46" i="13" s="1"/>
  <c r="N47" i="13" s="1"/>
  <c r="N48" i="13" s="1"/>
  <c r="N49" i="13" s="1"/>
  <c r="N50" i="13" s="1"/>
  <c r="N51" i="13" s="1"/>
  <c r="N52" i="13" s="1"/>
  <c r="N53" i="13" s="1"/>
  <c r="N54" i="13" s="1"/>
  <c r="N55" i="13" s="1"/>
  <c r="N56" i="13" s="1"/>
  <c r="N57" i="13" s="1"/>
  <c r="N58" i="13" s="1"/>
  <c r="N59" i="13" s="1"/>
  <c r="N60" i="13" s="1"/>
  <c r="N61" i="13" s="1"/>
  <c r="N62" i="13" s="1"/>
  <c r="N63" i="13" s="1"/>
  <c r="N64" i="13" s="1"/>
  <c r="N65" i="13" s="1"/>
  <c r="N66" i="13" s="1"/>
  <c r="N67" i="13" s="1"/>
  <c r="N68" i="13" s="1"/>
  <c r="N69" i="13" s="1"/>
  <c r="N70" i="13" s="1"/>
  <c r="N71" i="13" s="1"/>
  <c r="N72" i="13" s="1"/>
  <c r="N73" i="13" s="1"/>
  <c r="N74" i="13" s="1"/>
  <c r="N75" i="13" s="1"/>
  <c r="N76" i="13" s="1"/>
  <c r="N77" i="13" s="1"/>
  <c r="N78" i="13" s="1"/>
  <c r="N79" i="13" s="1"/>
  <c r="N80" i="13" s="1"/>
  <c r="N81" i="13" s="1"/>
  <c r="N82" i="13" s="1"/>
  <c r="N83" i="13" s="1"/>
  <c r="N84" i="13" s="1"/>
  <c r="N85" i="13" s="1"/>
  <c r="N86" i="13" s="1"/>
  <c r="N87" i="13" s="1"/>
  <c r="N88" i="13" s="1"/>
  <c r="N89" i="13" s="1"/>
  <c r="N90" i="13" s="1"/>
  <c r="N91" i="13" s="1"/>
  <c r="N92" i="13" s="1"/>
  <c r="N93" i="13" s="1"/>
  <c r="N94" i="13" s="1"/>
  <c r="N95" i="13" s="1"/>
  <c r="N96" i="13" s="1"/>
  <c r="N97" i="13" s="1"/>
  <c r="N98" i="13" s="1"/>
  <c r="N99" i="13" s="1"/>
  <c r="N100" i="13" s="1"/>
  <c r="N101" i="13" s="1"/>
  <c r="N102" i="13" s="1"/>
  <c r="N103" i="13" s="1"/>
  <c r="N104" i="13" s="1"/>
  <c r="N105" i="13" s="1"/>
  <c r="N106" i="13" s="1"/>
  <c r="N107" i="13" s="1"/>
  <c r="N108" i="13" s="1"/>
  <c r="N109" i="13" s="1"/>
  <c r="E25" i="13"/>
  <c r="E26" i="13" s="1"/>
  <c r="E27" i="13" s="1"/>
  <c r="E28" i="13" s="1"/>
  <c r="E29" i="13" s="1"/>
  <c r="E30" i="13" s="1"/>
  <c r="E31" i="13" s="1"/>
  <c r="E32" i="13" s="1"/>
  <c r="E33" i="13" s="1"/>
  <c r="E34" i="13" s="1"/>
  <c r="E35" i="13" s="1"/>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E56" i="13" s="1"/>
  <c r="E57" i="13" s="1"/>
  <c r="E58" i="13" s="1"/>
  <c r="E59" i="13" s="1"/>
  <c r="E60" i="13" s="1"/>
  <c r="E61" i="13" s="1"/>
  <c r="E62" i="13" s="1"/>
  <c r="E63" i="13" s="1"/>
  <c r="E64" i="13" s="1"/>
  <c r="E65" i="13" s="1"/>
  <c r="E66" i="13" s="1"/>
  <c r="E67" i="13" s="1"/>
  <c r="E68" i="13" s="1"/>
  <c r="E69" i="13" s="1"/>
  <c r="E70" i="13" s="1"/>
  <c r="E71" i="13" s="1"/>
  <c r="E72" i="13" s="1"/>
  <c r="E73" i="13" s="1"/>
  <c r="E74" i="13" s="1"/>
  <c r="E75" i="13" s="1"/>
  <c r="E76" i="13" s="1"/>
  <c r="E77" i="13" s="1"/>
  <c r="E78" i="13" s="1"/>
  <c r="E79" i="13" s="1"/>
  <c r="E80" i="13" s="1"/>
  <c r="E81" i="13" s="1"/>
  <c r="E82" i="13" s="1"/>
  <c r="E83" i="13" s="1"/>
  <c r="E84" i="13" s="1"/>
  <c r="E85" i="13" s="1"/>
  <c r="E86" i="13" s="1"/>
  <c r="E87" i="13" s="1"/>
  <c r="E88" i="13" s="1"/>
  <c r="E89" i="13" s="1"/>
  <c r="E90" i="13" s="1"/>
  <c r="E91" i="13" s="1"/>
  <c r="E92" i="13" s="1"/>
  <c r="E93" i="13" s="1"/>
  <c r="E94" i="13" s="1"/>
  <c r="E95" i="13" s="1"/>
  <c r="E96" i="13" s="1"/>
  <c r="E97" i="13" s="1"/>
  <c r="E98" i="13" s="1"/>
  <c r="E99" i="13" s="1"/>
  <c r="E100" i="13" s="1"/>
  <c r="E101" i="13" s="1"/>
  <c r="E102" i="13" s="1"/>
  <c r="E103" i="13" s="1"/>
  <c r="E104" i="13" s="1"/>
  <c r="E105" i="13" s="1"/>
  <c r="E106" i="13" s="1"/>
  <c r="E107" i="13" s="1"/>
  <c r="E108" i="13" s="1"/>
  <c r="E109" i="13" s="1"/>
  <c r="G25" i="13" s="1"/>
  <c r="F16" i="11" l="1"/>
  <c r="F14" i="11"/>
  <c r="F12" i="11"/>
  <c r="D17" i="12"/>
  <c r="F10" i="11"/>
  <c r="F8" i="11"/>
  <c r="J4" i="9" l="1"/>
  <c r="J30" i="7"/>
  <c r="J65" i="7" a="1"/>
  <c r="J65" i="7"/>
  <c r="J63" i="7"/>
  <c r="H45" i="1"/>
  <c r="H22" i="1"/>
  <c r="J48" i="7" a="1"/>
  <c r="J48" i="7" s="1"/>
  <c r="C17" i="7" s="1"/>
  <c r="J34" i="7"/>
  <c r="J32" i="7"/>
  <c r="J31" i="7"/>
  <c r="J37" i="7"/>
  <c r="J36" i="7"/>
  <c r="J62" i="7"/>
  <c r="J61" i="7"/>
  <c r="J60" i="7"/>
  <c r="J59" i="7"/>
  <c r="J58" i="7"/>
  <c r="J56" i="7"/>
  <c r="J55" i="7"/>
  <c r="J54" i="7"/>
  <c r="J53" i="7"/>
  <c r="J46" i="7"/>
  <c r="J45" i="7"/>
  <c r="J44" i="7"/>
  <c r="J43" i="7"/>
  <c r="J42" i="7"/>
  <c r="J40" i="7"/>
  <c r="J39" i="7"/>
  <c r="J38" i="7"/>
  <c r="J35" i="7"/>
  <c r="J29" i="7"/>
  <c r="J47" i="7" s="1"/>
  <c r="C19" i="7" s="1"/>
  <c r="H27" i="1"/>
  <c r="H26" i="1"/>
  <c r="H61" i="1"/>
  <c r="H41" i="1"/>
  <c r="H39" i="1"/>
  <c r="H35" i="1"/>
  <c r="H33" i="1"/>
  <c r="H32" i="1"/>
  <c r="H31" i="1"/>
  <c r="H24" i="1"/>
  <c r="H23" i="1"/>
  <c r="H21" i="1"/>
  <c r="H59" i="1"/>
  <c r="H52" i="1"/>
  <c r="H53" i="1"/>
  <c r="H55" i="1"/>
  <c r="H56" i="1"/>
  <c r="H57" i="1"/>
  <c r="H58" i="1"/>
  <c r="H50" i="1"/>
  <c r="H60" i="1" s="1"/>
  <c r="H62" i="1" s="1"/>
  <c r="B13" i="1" s="1"/>
  <c r="H43" i="1"/>
  <c r="H42" i="1"/>
  <c r="H40" i="1"/>
  <c r="H28" i="1"/>
  <c r="H30" i="1"/>
  <c r="J64" i="7" l="1"/>
  <c r="J49" i="7"/>
  <c r="C20" i="7" s="1"/>
  <c r="B10" i="1"/>
  <c r="H44" i="1"/>
  <c r="J66" i="7" l="1"/>
  <c r="C22" i="7" s="1"/>
  <c r="C21" i="7"/>
  <c r="C23" i="7" s="1"/>
  <c r="H46" i="1"/>
  <c r="B12" i="1" s="1"/>
  <c r="B14" i="1" s="1"/>
  <c r="C24"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Väänänen Viola</author>
  </authors>
  <commentList>
    <comment ref="E29" authorId="0" shapeId="0" xr:uid="{ACDA2B10-4A1C-47FE-ADBF-8677EDEC39DD}">
      <text>
        <r>
          <rPr>
            <sz val="11"/>
            <color theme="1"/>
            <rFont val="Aptos Narrow"/>
            <family val="2"/>
            <scheme val="minor"/>
          </rPr>
          <t>2p
Kävely ja pyöräily on ohjattu selkeästi ja turvallisesti koko piha-alueen läpi omille väylilleen ilman tarvetta kulkea pysäköintialueen poikki. Infrastruktuuri on jatkuvaa, eroteltua ja johdonmukaista.
1p
Jalankulku tai pyöräily on osittain ohjattu pysäköintialueen kautta tai väylät eivät ole täysin jatkuvia tai eroteltuja, mikä voi aiheuttaa epäselvyyttä tai ajoittaista turvallisuusriskiä.
0p
Jalankulku ja pyöräily tapahtuvat pääosin pysäköintialueen kautta ilman ohjattuja väyliä. Väylien puute tai epäjatkuvuus muodostaa selkeän turvallisuuspuutteen.</t>
        </r>
      </text>
    </comment>
    <comment ref="E31" authorId="0" shapeId="0" xr:uid="{ED558B29-3E80-4CED-ABB3-CD6966A636E7}">
      <text>
        <r>
          <rPr>
            <sz val="11"/>
            <color theme="1"/>
            <rFont val="Aptos Narrow"/>
            <family val="2"/>
            <scheme val="minor"/>
          </rPr>
          <t>2 p: Jalankulun ja pyöräilyn väylät on rakenteellisesti suojattu autoliikenteeltä, ajaminen tai pysäköinti väylille on käytännössä mahdotonta. Käytössä esim. korkeat reunakivet, tolpat, istutusalueet tai muut fyysiset esteet.
1 p: Väylien suojaus on osittainen tai vain visuaalinen. Joissakin kohdissa autojen ajaminen tai pysäköinti kävelyn ja pyöräilyn väylille on mahdollinen.
0 p: Autojen ajamista tai pysäköintiä kävelyn ja pyöräilyn väylille ei ole hankaloitettu millään tavalla. Autojen aiheuttama väylille ajaminen on todennäköistä tai havaittavissa.</t>
        </r>
      </text>
    </comment>
    <comment ref="E32" authorId="0" shapeId="0" xr:uid="{845CC274-0BEF-41A6-BF2F-3DC70EF86BEA}">
      <text>
        <r>
          <rPr>
            <sz val="11"/>
            <color theme="1"/>
            <rFont val="Aptos Narrow"/>
            <family val="2"/>
            <scheme val="minor"/>
          </rPr>
          <t>2p: Suojateitä on liikuntapaikalla tarvittavissa kohdissa ja ne sijaitsevat luontevalla kulkureitillä – ne ohjaavat kulkemaan turvallisesti ilman tarvetta oikaista.
1p: Suojatiet ovat olemassa, mutta osa niistä ei ole käyttäjän kannalta luontevassa kohdassa tai ohjaa kulkemaan epäloogisesti.
0p: Suojateitä puuttuu tarvittavista kohdista tai ne ovat sijoitettu niin, että jalankulkijat todennäköisesti oikaisevat niiden ohi.</t>
        </r>
      </text>
    </comment>
    <comment ref="E34" authorId="0" shapeId="0" xr:uid="{7DF395CA-0D75-48CF-B0C6-3770A2F6FA68}">
      <text>
        <r>
          <rPr>
            <sz val="11"/>
            <color theme="1"/>
            <rFont val="Aptos Narrow"/>
            <family val="2"/>
            <scheme val="minor"/>
          </rPr>
          <t xml:space="preserve">2 p: 	Suojateillä on rakenteellisia turvallisuusratkaisuja (esim. korotukset, kavennukset, saarekkeet), ne on ohjattu selkeästi liikennemerkein ja tiemerkinnöin, ja niiden kunto on hyvä. Näkemät ovat esteettömät, valaistus riittävä, ja ylitysmatkat lyhyitä. Kaikki keskeiset turvallisuustekijät ovat toteutettu asianmukaisesti.
1 p: 	Suojateillä on joitakin turvallisuutta parantavia ratkaisuja, mutta toteutus on osittainen tai vaatii parantamista (esim. puutteita merkinnöissä, valaistuksessa tai näkemissä). Ylitysmatkat voivat olla pitkiä tai rakenteet vaatimattomia. Turvallisuustaso on kohtuullinen, mutta ei optimoitu.
0 p: 	Suojateiltä puuttuvat keskeiset turvallisuuselementit: ei rakenteellisia ratkaisuja, ohjaus on puutteellista tai merkinnät huonokuntoisia, valaistus riittämätön tai näkemät heikot. Ylitysmatkat ovat pitkiä ja altistavat käyttäjät riskeille.
</t>
        </r>
      </text>
    </comment>
    <comment ref="E35" authorId="0" shapeId="0" xr:uid="{062554E7-A4F8-4C48-B9D3-EBF6A19FBC81}">
      <text>
        <r>
          <rPr>
            <sz val="11"/>
            <color theme="1"/>
            <rFont val="Aptos Narrow"/>
            <family val="2"/>
            <scheme val="minor"/>
          </rPr>
          <t>2 p: Pysäköintikapasiteetti on riittävä todellisen tai arvioidun käyttömäärän perusteella, ja käytännössä pysäköinti tapahtuu sääntöjen mukaisesti osoitetuilla paikoilla ilman merkkejä kapasiteetin ylittymisestä.
1 p: Pysäköintipaikkoja on kohtalaisesti suhteessa käyttöön, mutta ajoittain esiintyy lievää kapasiteetin ylittymistä (esim. tapahtumahuippuina), mikä saattaa johtaa yksittäisiin luvattomiin pysäköinteihin ilman merkittäviä turvallisuus- tai kulkureittihaittoja.
0 p: Pysäköintipaikat eivät riitä käyttömäärään nähden. Luvattomasta tai liikennettä tai kulkumuotoja häiritsevästä pysäköinnistä on toistuvia merkkejä, eikä ongelmaa ole ratkaistu rakenteellisesti tai hallinnollisesti.</t>
        </r>
      </text>
    </comment>
    <comment ref="E36" authorId="0" shapeId="0" xr:uid="{BC0427F8-3ADC-4A6F-9410-F9EA63A1267B}">
      <text>
        <r>
          <rPr>
            <sz val="11"/>
            <color theme="1"/>
            <rFont val="Aptos Narrow"/>
            <family val="2"/>
            <scheme val="minor"/>
          </rPr>
          <t>2 p: 	Pysäköintipaikat on sijoitettu selkeästi ja turvallisesti siten, että pysäköintiliikenne ei häiritse tai vaaranna jalankulun tai pyöräilyn reittejä. Näkemät suojateille ja kulkureiteille ovat esteettömät, pysäköintiruutuun ajo ja poistuminen ovat turvallisia, pysäköinti on rajattu selkeästi määrätyille alueille, ja kiertosuunta on tarvittaessa selkeästi merkitty ja turvallinen.
1 p: 	Pysäköintipaikkojen sijoittelu on pääosin hyvä, mutta joissain kohdissa pysäköintiliikenne saattaa osittain häiritä tai aiheuttaa pientä riskiä jalankululle tai pyöräilylle. Näkemät suojateille ja kulkureiteille ovat jossain määrin rajoittuneet, pysäköintiruutuun ajo tai poistuminen on ajoittain epäselvää tai turvattomampaa, pysäköinti on suurimmaksi osaksi rajattu, mutta pieniä epäselvyyksiä voi olla. Kiertosuunta voi olla puutteellisesti merkitty tai epäselvä.
0 p: 	Pysäköintipaikkojen sijainti ja pysäköintiliikenne aiheuttavat merkittävää haittaa tai riskiä jalankululle ja pyöräilylle. Näkemät suojateille ja kulkureiteille ovat huonot tai puuttuvat, pysäköintiruutuun ajo tai poistuminen on turvatonta, pysäköinti ei ole rajattu selkeästi, ja kiertosuuntaa ei ole merkitty tai se on sekava.</t>
        </r>
      </text>
    </comment>
    <comment ref="E37" authorId="0" shapeId="0" xr:uid="{C855D133-F4F6-47E7-9D43-9C55D9B68004}">
      <text>
        <r>
          <rPr>
            <sz val="11"/>
            <color theme="1"/>
            <rFont val="Aptos Narrow"/>
            <family val="2"/>
            <scheme val="minor"/>
          </rPr>
          <t>2 p: Jalankulun reitti on pysäköintialueen sisällä selkeästi eroteltu ajoneuvoliikenteestä koko matkalta (esim. jalkakäytävä, korotettu väylä tai kaiteet, istutukset). Kulkureitti on hyvin havaittavissa ja turvallinen.
1 p: Jalankulun reitti on pysäköintialueen sisällä osittain eroteltu ajoneuvoliikenteestä tai sen turvallisuus riippuu liikennetilanteesta. Reitti on käytettävissä, mutta ei kaikilta osin selkeä tai suojaava.
0 p: Jalankulun reitti pysäköintialueen sisällä puuttuu kokonaan ja jalankulkijoiden on kuljettava ajoneuvojen seassa. Kulkeminen on epäloogista tai vaarallista.</t>
        </r>
      </text>
    </comment>
    <comment ref="E38" authorId="0" shapeId="0" xr:uid="{C57BA3FC-A3E2-4A2F-8C19-BD13A36AB1D1}">
      <text>
        <r>
          <rPr>
            <sz val="11"/>
            <color theme="1"/>
            <rFont val="Aptos Narrow"/>
            <family val="2"/>
            <scheme val="minor"/>
          </rPr>
          <t>2 p: 	Tonttiliittymät on sijoitettu selkeästi turvallisiin kohtiin. Liittymissä on hyvä näkyvyys kaikkiin suuntiin, ne eivät sijaitse vaarallisissa kohdissa (esim. suojateiden tai mutkien kohdalla). Liittymien sijainti ohjaa ajoneuvoliikenteen hallitusti ja ennakoitavasti.
1 p: Tonttiliittymät ovat pääosin tarkoituksenmukaisissa kohdissa, mutta joissakin kohdissa voi olla puutteita esim. läheisyydessä suojateihin tai mutkiin, mikä heikentää liikenneturvallisuutta jossain määrin.
0 p: Tonttiliittymät on sijoitettu kohtiin, joissa on selkeitä turvallisuuspuutteita: liittymä suoraan suojatielle tai liittymä on liian lähellä risteystä tai muuta riskikohtaa. Ratkaisut voivat aiheuttaa vaaraa tienkäyttäjille.</t>
        </r>
      </text>
    </comment>
    <comment ref="E39" authorId="0" shapeId="0" xr:uid="{FF5FB63E-3074-4BF6-A9AE-6A9A52AF7977}">
      <text>
        <r>
          <rPr>
            <sz val="11"/>
            <color theme="1"/>
            <rFont val="Aptos Narrow"/>
            <family val="2"/>
            <scheme val="minor"/>
          </rPr>
          <t xml:space="preserve">2 p: 	Liittymät on mitoitettu ja rakennettu niin, että ne mahdollistavat sujuvan mutta rauhallisen ajoneuvoliikenteen (sopivat kaarresäteet). Jalankulkijoiden ja pyöräilijöiden ylityskohdat ovat turvalliset, liikennemerkit ja liikenteenohjaus ovat selkeät ja riittävät. Tarvittaessa mahdolliset hidasteet tai töyssyt on toteutettu. Valaistus on riittävä myös talvella. 
1 p: 	Liittymät ovat pääosin toimivat, mutta mitoituksessa tai kaarresäteissä on puutteita, jotka voivat hieman haitata liikenteen sujuvuutta tai turvallisuutta. Liikennemerkit ja ohjaus ovat osittain puutteellisia. Hidasteet ja valaistus ovat puutteellisia tai osittain puuttuvat. Näkemät ja vuorovaikutusmahdollisuudet ovat osittain rajoittuneet.
0 p: 	Liittymien mitoitus ja kaarresäteet eivät tue turvallisuutta; ne mahdollistavat liian suuret ajonopeudet. Liikennemerkit ja liikenteenohjaus on epäselkeää. Hidasteet ja valaistus ovat puutteelliset tai puuttuvat kokonaan tilanteissa, joissa ne olisivat tarpeen.
</t>
        </r>
      </text>
    </comment>
    <comment ref="E40" authorId="0" shapeId="0" xr:uid="{CE1E8DA1-5CB0-4EEF-B57E-B44932B7B177}">
      <text>
        <r>
          <rPr>
            <sz val="11"/>
            <color theme="1"/>
            <rFont val="Aptos Narrow"/>
            <family val="2"/>
            <scheme val="minor"/>
          </rPr>
          <t>2p: Saattoliikennejärjestely on toteutettu ja mitoitettu selvästi liikuntapaikan käyttäjämäärän ja käyttötavan mukaan.
1p: Saattoliikenteen pysähtymispaikka on tunnistettavissa, mutta se on sijainniltaan huono tai puutteellisesti merkitty (esim. osittain muun liikenteen seassa), eikä täysin vastaa käyttötarvetta.
0p: Saattoliikennejärjestely puuttuu tai se on riittämätön. Pysähtyminen tapahtuu ei-toivotussa paikassa, kuten jalkakäytävällä tai sisäänkäynnin edessä.</t>
        </r>
      </text>
    </comment>
    <comment ref="E42" authorId="0" shapeId="0" xr:uid="{0DFB52C6-7168-4E07-982D-FE65FD3765B9}">
      <text>
        <r>
          <rPr>
            <sz val="11"/>
            <color theme="1"/>
            <rFont val="Aptos Narrow"/>
            <family val="2"/>
            <scheme val="minor"/>
          </rPr>
          <t>2 p: 	Saattoliikenteelle on osoitettu selkeästi merkitty ja yksisuuntaiseksi ohjattu alue, jonka geometria mahdollistaa sujuvan ajon ilman peruutustarvetta. Jalankulun yhteys saattopisteeltä liikuntapaikalle on suojattu ja turvallinen. Alue on mitoitettu riittäväksi – kapasiteetti estää ruuhkautumisen ja estää häiriöt muille kulkumuodoille.
1 p: 	Saattoliikennealue on osin toimiva, mutta siinä on suunnittelullisia kompromisseja: esim. puutteellinen ohjaus, epäselvä ajosuunta, ajoittainen peruutustarve tai jalankulun reitin epäselvyys. Kapasiteetti on rajallinen, mikä voi hetkellisesti häiritä muuta liikennettä.
0 p: 	Saattoliikenne on suunnittelematon tai se on toteutettu tavalla, joka aiheuttaa selkeää haittaa tai vaaraa muille kulkumuodoille. Alueella puuttuu ohjaus, liikkuminen vaatii peruutuksia, jalankulku kulkee vaarallisesti ajoneuvoliikenteen seassa, tai kapasiteetti ei vastaa käyttöä.</t>
        </r>
      </text>
    </comment>
    <comment ref="E43" authorId="0" shapeId="0" xr:uid="{1F78634D-C99E-48D2-B1D8-D49B345366F2}">
      <text>
        <r>
          <rPr>
            <sz val="11"/>
            <color theme="1"/>
            <rFont val="Aptos Narrow"/>
            <family val="2"/>
            <scheme val="minor"/>
          </rPr>
          <t>2p: Piha-alueelta löytyy kaikki tarvittavat liikennemerkit ja opasteet.
1p: Piha-alueelta löytyy osa tarvittavista liikennemerkeistä ja opasteita, mutta paikoittain ne puuttuvat tai ovat puutteellisia. 
0p: Liikennemerkkejä ja opasteita puuttuu merkittävästi, mikä vaikeuttaa tarkoituksenmukaista liikkumista ja pysäköintiä piha-alueella.</t>
        </r>
      </text>
    </comment>
    <comment ref="E44" authorId="0" shapeId="0" xr:uid="{17C7EF99-7907-491E-A8DA-0943A6AC57F4}">
      <text>
        <r>
          <rPr>
            <sz val="11"/>
            <color theme="1"/>
            <rFont val="Aptos Narrow"/>
            <family val="2"/>
            <scheme val="minor"/>
          </rPr>
          <t>2 p: Piha-alueet ja kulkuväylät on päällystetty liikuntapaikan käyttötarkoitukseen ja liikenneturvallisuuden vaatimuksiin sopivalla tavalla (esim. asfaltti, kiveys, kovapintainen sora). Päällysteet ovat kauttaaltaan hyväkuntoisia, tasaisia, liikkumisen kannalta turvallisia. Mikään liikenneturvallisuuteen vaikuttava seikka ei jää toteutumatta päällysteen valinnan takia.
1 p: Päällysteet on pääosin toteutettu, mutta osassa piha-aluetta tai kulkuväyliä päällyste puuttuu tai on kulunut/epätasainen tavalla, joka voi ajoittain heikentää liikkumisen mukavuutta tai turvallisuutta.
0 p: Päällysteet puuttuvat alueilla, joilla ne olisivat tarpeen liikuntapaikan käytön tai turvallisen liikkumisen kannalta, tai ne ovat kauttaaltaan huonossa kunnossa (esim. kuoppia, irtokiviä, epätasaisuuksia).</t>
        </r>
      </text>
    </comment>
    <comment ref="E45" authorId="0" shapeId="0" xr:uid="{71EC69E6-4719-4024-A0C3-377B5BBC1E99}">
      <text>
        <r>
          <rPr>
            <sz val="11"/>
            <color theme="1"/>
            <rFont val="Aptos Narrow"/>
            <family val="2"/>
            <scheme val="minor"/>
          </rPr>
          <t xml:space="preserve">2p: Kaikilla tärkeimmillä kulkureiteillä on riittävä ja tasainen valaistus. Valaistus on riittävä erityisesti suojateillä, risteyksissä, saattopaikoilla ja sisäänkäyntien läheisyydessä.
1p: Valaistus kattaa osan kulkureiteistä tai on epätasainen (esim. liian harva, suuntaus huono). Osa reiteistä jää hämäriksi, mutta valaistusta on jonkin verran saatavilla.
0p: Valaistus puuttuu kokonaan kulkureiteiltä tai on niin puutteellinen, että se ei riittävästi mahdollista turvallista liikkumista pimeän aikaan.
</t>
        </r>
      </text>
    </comment>
    <comment ref="E46" authorId="0" shapeId="0" xr:uid="{7F5C06D2-2B5A-41C2-9855-FD2E626C9AD5}">
      <text>
        <r>
          <rPr>
            <sz val="11"/>
            <color theme="1"/>
            <rFont val="Aptos Narrow"/>
            <family val="2"/>
            <scheme val="minor"/>
          </rPr>
          <t>2p: Kulkuväylät on merkitty kunnossapitosuunnitelmaan, hoitoluokka vastaa käyttötarvetta, ja kunnossapito toteutuu tasalaatuisesti koko piha-alueella. Ei selkeitä puutteita havaittavissa.
1p: Talvikunnossapito on järjestetty, mutta toteutuksessa on vaihtelua tai yksittäisiä puutteita kulkuyhteyksissä (esim. portaat tai sivukulkutiet jäävät hoitamatta).
0p: Talvikunnossapitoa ei ole järjestetty tai sen toteutus on selvästi puutteellista.</t>
        </r>
      </text>
    </comment>
    <comment ref="E53" authorId="0" shapeId="0" xr:uid="{4E4DE95A-0374-4B35-B5C9-F54725BAD008}">
      <text>
        <r>
          <rPr>
            <sz val="11"/>
            <color theme="1"/>
            <rFont val="Aptos Narrow"/>
            <family val="2"/>
            <scheme val="minor"/>
          </rPr>
          <t>2 p: Reitit eri kulkumuodoille on selkeästi osoitettu ja turvallisesti toteutettu. Jalankulku ja pyöräily on joko erotettu autoliikenteestä tai järjestetty yhteiskäyttöön vain selkeästi rauhoitetuilla väylillä. Yhteydet ovat jatkuvia, ilman katkoja tai epäselviä kohtia.
1 p:Joissain kohdissa kulkumuotojen tilanjako on epäselvä tai yhteydet katkeavat lyhyesti. Turvallisuudessa on pieniä puutteita, mutta ratkaisut ovat pääosin hyväksyttäviä.
0 p: Reitit ovat katkonaisia, eri kulkumuodot joutuvat jakamaan tilan ilman selkeitä ratkaisuja, tai yhteydet puuttuvat kokonaan. Jalankulku ja pyöräily joutuvat kulkemaan vilkkaan autoliikenteen seassa ilman riittäviä turvallisuustoimia.</t>
        </r>
      </text>
    </comment>
    <comment ref="E54" authorId="0" shapeId="0" xr:uid="{CBFB9C6F-33E1-4453-89B3-EAEC962CA355}">
      <text>
        <r>
          <rPr>
            <sz val="11"/>
            <color theme="1"/>
            <rFont val="Aptos Narrow"/>
            <family val="2"/>
            <scheme val="minor"/>
          </rPr>
          <t xml:space="preserve">2 p: Jalankulku ja pyöräily on eroteltu toisistaan koko lähiympäristön keskeisillä reiteillä selkeästi joko rakenteellisesti tai visuaalisesti. Vaihtoehtoisesti tilaa on riittävästi molemmille turvalliseen käyttöön. Liikennemäärät on otettu erinomaisesti huomioon.
1 p: Erottelu on osittainen tai epäselvä, mutta tilaa on pääosin riittävästi molemmille kulkumuodoille. Yksittäisillä osuuksilla saattaa ilmetä epäselvyyttä tai tilan ahtautta. 
0 p: Jalankulku ja pyöräily kulkevat samoilla väylillä ilman selkeää erottelua tai tila on selvästi riittämätön jommankumman kulkumuodon turvalliseen käyttöön. Liikennemääriä ja väylän kapasiteettia ei ole otettu huomioon. </t>
        </r>
      </text>
    </comment>
    <comment ref="E55" authorId="0" shapeId="0" xr:uid="{685D19BA-06DC-4BCF-9882-17227C57CDDC}">
      <text>
        <r>
          <rPr>
            <sz val="11"/>
            <color theme="1"/>
            <rFont val="Aptos Narrow"/>
            <family val="2"/>
            <scheme val="minor"/>
          </rPr>
          <t>2p – Nopeusrajoitukset ovat selvästi riittävän matalat ja infraratkaisut (esim. kavennukset, korotukset, tilanjako) tukevat niiden noudattamista johdonmukaisesti.
1p – Nopeusrajoitukset ovat pääosin riittävät, mutta infraratkaisuissa on puutteita, jotka voivat heikentää nopeusrajoitusten toteutumista joissain kohdissa.
0p – Nopeusrajoitukset ovat liian korkeita liikuntapaikan luonteeseen nähden tai infrastruktuuri ei tue rajoitusten noudattamista, mikä aiheuttaa selkeän riskin.</t>
        </r>
      </text>
    </comment>
    <comment ref="E56" authorId="0" shapeId="0" xr:uid="{9BE111AD-7D2C-4719-98EA-82CC613D391E}">
      <text>
        <r>
          <rPr>
            <sz val="11"/>
            <color theme="1"/>
            <rFont val="Aptos Narrow"/>
            <family val="2"/>
            <scheme val="minor"/>
          </rPr>
          <t xml:space="preserve">2p – Tien ylitysjärjestelyt ovat turvallisia, selkeitä ja sijoitettu luonnollisiin, käyttäjien liikkumista tukevin paikkoihin. Ylityksiä on järjestetty riittävästi ympäristön luonteen ja liikennemäärien mukaisesti.
1p – Ylitysjärjestelyjä on, mutta osa niistä on puutteellisia sijainniltaan, havaittavuudeltaan tai turvallisuusratkaisuiltaan. Osa ylityksistä voi aiheuttaa epäselvyyttä tai edellyttää käyttäjiltä erityistä varovaisuutta.
0p – Tien ylitysjärjestelyt puuttuvat, ovat selvästi riittämättömiä tai sijoitettu epäloogisiin tai turvattomiin paikkoihin. Ylitykset voivat muodostaa merkittävän liikenneturvallisuusriskin.
</t>
        </r>
      </text>
    </comment>
    <comment ref="E58" authorId="0" shapeId="0" xr:uid="{774ED70D-6A24-4A33-96D5-2EAFB89FE0C0}">
      <text>
        <r>
          <rPr>
            <sz val="11"/>
            <color theme="1"/>
            <rFont val="Aptos Narrow"/>
            <family val="2"/>
            <scheme val="minor"/>
          </rPr>
          <t>2p – Turvalliset ratkaisut:
Tien ylitysjärjestelyt (suojatiet, alikulut, ylikulut) on toteutettu turvallisesti ja huolellisesti. Ylitykset ovat lyhyitä tai suojattuja, ratkaisut ovat selkeitä, näkemät hyvät ja valaistus riittävä. Liikenteenohjaus on kunnossa ja käyttäjille ymmärrettävä. Mahdollisia suojaratkaisuja, korotuksia, kavennuksia ja/tai hidasteita on käytetty tarkoituksenmukaisesti parantamaan turvallisuutta.
1p – Osin puutteelliset:
Tien ylitysjärjestelyt ovat pääosin toimivia, mutta joissakin kohdissa on puutteita, kuten pitkät ylitykset, puutteellinen näkyvyys, kuluneet merkinnät tai puuttuvat jalankulkijoita suojaavat ratkaisut, vaikka niille olisi selvä tarve. Yksittäiset ratkaisut voivat aiheuttaa epäselvyyttä tai turvallisuusongelmia.
0p – Puutteelliset ja riskialttiit:
Tien ylitysjärjestelyissä on selviä turvallisuuspuutteita. Ylitykset ovat pitkiä, näkemät heikot, liikenteenohjaus puutteellinen tai valaistus riittämätön. Korotuksia, hidasteita tai muita jalankulkijoiden turvallisuutta parantavia ratkaisuja ei ole käytetty.</t>
        </r>
      </text>
    </comment>
    <comment ref="E59" authorId="0" shapeId="0" xr:uid="{2D48AC53-1BF5-4387-921F-B00795D0CD2B}">
      <text>
        <r>
          <rPr>
            <sz val="11"/>
            <color theme="1"/>
            <rFont val="Aptos Narrow"/>
            <family val="2"/>
            <scheme val="minor"/>
          </rPr>
          <t>2p
Liikenteenohjauslaitteet ovat kattavat, tarkoituksenmukaisesti sijoitetut ja hyvässä kunnossa. Merkit ja merkinnät ovat selkeitä, näkyviä ja ohjaavat liikennettä turvallisesti kaikissa olosuhteissa vuoden ympäri.
1p
Liikenteenohjauslaitteissa on osin puutteita tai epäjohdonmukaisuutta, esimerkiksi joissain kohdissa merkit ovat huonokuntoisia tai huonosti sijoitettuja. Ne voivat aiheuttaa epäselvyyttä liikennekäyttäytymiselle.
0p
Liikenteenohjauslaitteet ovat puutteellisia, virheellisesti sijoitettuja tai huonokuntoisia. Niiden puutteet aiheuttavat selkeän riskin liikenneturvallisuudelle.</t>
        </r>
      </text>
    </comment>
    <comment ref="E60" authorId="0" shapeId="0" xr:uid="{44064D8A-1FD3-4B2F-A5E9-5C308555004A}">
      <text>
        <r>
          <rPr>
            <sz val="11"/>
            <color theme="1"/>
            <rFont val="Aptos Narrow"/>
            <family val="2"/>
            <scheme val="minor"/>
          </rPr>
          <t>2p
Pysäkit ovat lähellä liikuntapaikkaa, helposti saavutettavissa ja niiltä johtaa selkeä, turvallinen ja esteetön reitti liikuntapaikalle.
1p
Pysäkit ovat kohtalaisen saavutettavissa, mutta reitti liikuntapaikalle on osin epäselvä tai sisältää joitain turvallisuuteen vaikuttavia puutteita (esim. ylityksiä ilman suojatietä tai epäjatkuvaa väylää).
0p
Pysäkit ovat huonosti saavutettavissa tai reitti liikuntapaikalle on selvästi puutteellinen ja voi aiheuttaa turvallisuusriskejä (esim. vaarallinen ylityskohta, puuttuva väylä tai esteellinen kulku).</t>
        </r>
      </text>
    </comment>
    <comment ref="E61" authorId="0" shapeId="0" xr:uid="{8C9BC6D3-2446-465C-8AAE-7B86160AECF3}">
      <text>
        <r>
          <rPr>
            <sz val="11"/>
            <color theme="1"/>
            <rFont val="Aptos Narrow"/>
            <family val="2"/>
            <scheme val="minor"/>
          </rPr>
          <t>2p
Reitit ovat hyvin ja tasaisesti valaistuja koko matkalta, mikä tukee turvallista kulkemista myös hämärällä ja pimeällä.
1p
Valaistus on osin puutteellista tai epätasaista, mikä voi heikentää turvallisuutta joissain kohdissa.
0p
Valaistus puuttuu olennaisilta osuuksilta tai on niin heikko, että se selvästi heikentää reittien turvallisuutta.</t>
        </r>
      </text>
    </comment>
    <comment ref="E62" authorId="0" shapeId="0" xr:uid="{D77B05F4-2FB7-44BE-A6D6-74082FB5437A}">
      <text>
        <r>
          <rPr>
            <sz val="11"/>
            <color theme="1"/>
            <rFont val="Aptos Narrow"/>
            <family val="2"/>
            <scheme val="minor"/>
          </rPr>
          <t>2p
Päällysteet ovat kauttaaltaan hyväkuntoisia, tasaisia ja ehjiä. Kulkeminen on turvallista ja esteetöntä myös sateella ja liukkaalla.
1p
Päällysteissä on paikoin vaurioita, epätasaisuuksia tai kulumia, jotka voivat haitata kulkemista tai aiheuttaa lievää tapaturmariskiä.
0p
Päällysteet ovat huonokuntoisia, epätasaisia tai vaurioituneita siten, että ne selvästi heikentävät kulkureittien turvallisuutta tai esteettömyyttä.</t>
        </r>
      </text>
    </comment>
    <comment ref="E63" authorId="0" shapeId="0" xr:uid="{B0EF6F9C-646B-474B-99F1-026B3E124A8F}">
      <text>
        <r>
          <rPr>
            <sz val="11"/>
            <color theme="1"/>
            <rFont val="Aptos Narrow"/>
            <family val="2"/>
            <scheme val="minor"/>
          </rPr>
          <t>2p: Kulkuväylät on merkitty kunnossapitosuunnitelmaan, hoitoluokka vastaa käyttötarvetta, ja kunnossapito toteutuu tasalaatuisesti koko piha-alueella. Ei selkeitä puutteita havaittavissa.
1p: Talvikunnossapito on järjestetty, mutta toteutuksessa on vaihtelua tai yksittäisiä puutteita kulkuyhteyksissä (esim. portaat tai sivukulkutiet jäävät hoitamatta).
0p: Talvikunnossapitoa ei ole järjestetty tai sen toteutus on selvästi puutteellista.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Väänänen Viola</author>
  </authors>
  <commentList>
    <comment ref="E4" authorId="0" shapeId="0" xr:uid="{F4ABB66F-8033-4C47-BA9C-A84275C449EA}">
      <text>
        <r>
          <rPr>
            <sz val="11"/>
            <color theme="1"/>
            <rFont val="Aptos Narrow"/>
            <family val="2"/>
            <scheme val="minor"/>
          </rPr>
          <t>2p: Pyöräpysäköinti on helposti saavutettavissa pyöräreitin varrella, lähellä sisäänkäyntiä ja sijoitettu turvallisesti erilleen autoliikenteestä. Pyöräparkki on näkyvällä paikalla.
1p: Pyöräpysäköinti ei sijaitse täysin pyöräreitin varrella tai on hieman kaukana sisäänkäynnistä. Turvallinen erotus autoliikenteestä voi olla puutteellinen tai näkyvyys pyöräparkille melko heikko.
0p: Pyöräpysäköinti ei sijaitse pyöräreitin varrella, on kaukana sisäänkäynnistä ja/tai näkyvyys pyöräparkille huono. Pyörällä saapuva joutuu kulkemaan autoliikenteen joukossa päästäkseen harjoituspaikalle.</t>
        </r>
      </text>
    </comment>
    <comment ref="E5" authorId="0" shapeId="0" xr:uid="{44DA6E6C-B214-419A-AE9F-8CC445DA7957}">
      <text>
        <r>
          <rPr>
            <sz val="11"/>
            <color theme="1"/>
            <rFont val="Aptos Narrow"/>
            <family val="2"/>
            <scheme val="minor"/>
          </rPr>
          <t>2p: Kaikki telineet ovat rungosta lukittavia tai muulla tavoin säilytysturvallisia, tukevia ja sopivat monentyyppisille pyörille.
1p: Vain osa telineistä on rungostalukittavia tai ratkaisut ovat muilta osin vanhentuneita tai rajoittavat käytettävyyttä.
0p: Telineitä ei ole tai ne ovat eturengaslukituksellisia, eikä järjestely takaa turvallista lukitusta.</t>
        </r>
      </text>
    </comment>
    <comment ref="E6" authorId="0" shapeId="0" xr:uid="{217E6E94-DC26-4CA9-AE5B-FEB6176004D3}">
      <text>
        <r>
          <rPr>
            <sz val="11"/>
            <color theme="1"/>
            <rFont val="Aptos Narrow"/>
            <family val="2"/>
            <scheme val="minor"/>
          </rPr>
          <t>2p: Pyöräpaikkoja on selvästi riittävästi arvioituun käyttäjämäärään nähden. Käytössä ei esiinny ruuhkautumista tai epävirallista pysäköintiä.
1p: Pyöräpaikkoja on kohtalaisesti, mutta ajoittain havaitaan ylikuormitusta tai tilapäistä epäjärjestystä.
0p: Pyöräpaikkoja on selvästi liian vähän tai ne puuttuvat kokonaan, mikä johtaa pysäköintiin epävirallisissa paikoissa.</t>
        </r>
      </text>
    </comment>
    <comment ref="E7" authorId="0" shapeId="0" xr:uid="{62E3EB5E-F17A-4C2A-9CB6-B92F8396BA26}">
      <text>
        <r>
          <rPr>
            <sz val="11"/>
            <color theme="1"/>
            <rFont val="Aptos Narrow"/>
            <family val="2"/>
            <scheme val="minor"/>
          </rPr>
          <t>2 p: Jalankulun ja pyöräilyn väylät sekä pyöräpysäköintialueet on mitoitettu Väyläviraston suunnitteluohjeen mukaisesti. Väylät ovat koneellisesti hoidettavissa, eikä lumen varastointi estä turvallista liikkumista.
1 p: Väylät ovat kohtuullisesti hoidettavissa talvella, mutta niiden kapeus aiheuttaa joissain kohdissa talvihoitoon haasteita (esim. lumivallien muodostuminen tai koneellisen hoidon rajallisuus).
0 p: Väylät tai pyöräpysäköintialueet ovat liian kapeita koneelliseen hoitoon tai niiden mitoitus johtaa siihen, että talvella turvallinen kulkeminen tai pyörien pysäköinti estyy.</t>
        </r>
      </text>
    </comment>
    <comment ref="E8" authorId="0" shapeId="0" xr:uid="{8389FFF3-18E1-4AA0-8B86-179262493D49}">
      <text>
        <r>
          <rPr>
            <sz val="11"/>
            <color theme="1"/>
            <rFont val="Aptos Narrow"/>
            <family val="2"/>
            <scheme val="minor"/>
          </rPr>
          <t>2p: Sähköpotkulaudoille on osoitettu erillinen, selkeästi merkitty pysäköintialue tai tila. Se sijaitsee loogisesti esimerkiksi pyöräpysäköinnin yhteydessä.
1p: Pysäköintialuetta ei ole erikseen osoitettu, mutta sijainti tai tila mahdollistaa sähköpotkulautojen siistin pysäköinnin ilman häiriötä muille kulkijoille.
0p: Erillistä pysäköintitilaa ei ole, ja laitteita jätetään satunnaisesti kulkuväylille tai sisäänkäyntien läheisyyteen, mikä voi haitata liikkumista tai turvallisuutta.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Väänänen Viola</author>
  </authors>
  <commentList>
    <comment ref="B21" authorId="0" shapeId="0" xr:uid="{6E5C3DC3-9DF7-407C-9125-71513DF63914}">
      <text>
        <r>
          <rPr>
            <sz val="11"/>
            <color theme="1"/>
            <rFont val="Aptos Narrow"/>
            <family val="2"/>
            <scheme val="minor"/>
          </rPr>
          <t xml:space="preserve">Esimerkki kriteerit:
2 p: Jalankulkijoiden ja pyöräilijöiden reitit ovat jatkuvia ja kulkevat erillään pysäköintialueesta ja autoliikenteestä koko matkalla tonttiliittymistä sisäänkäynneille (esim. korotettu väylä, istutukset). Reitit ovat turvallisia ja helposti hahmotettavissa.
1 p: Reitit kulkevat osittain pysäköintialueen reunaa tai läpi, mutta jalankululle ja pyöräilylle on osoitettu selkeä ja jollain tavoin eroteltu kulku.
0 p: Kävelyn ja pyöräilyn infrastruktuuri ei ole jatkuvaa. Reitit liikuntapaikalle kulkevat esim. pysäköintialueen läpi ilman erottelua tai ohjausta. Jalankulkijat ja pyöräilijät joutuvat liikkumaan samassa tilassa ajoneuvojen kanssa.
</t>
        </r>
      </text>
    </comment>
    <comment ref="D21" authorId="0" shapeId="0" xr:uid="{3C94E19E-B816-49C8-B36F-46E20FD7E0BB}">
      <text>
        <r>
          <rPr>
            <sz val="11"/>
            <color theme="1"/>
            <rFont val="Aptos Narrow"/>
            <family val="2"/>
            <scheme val="minor"/>
          </rPr>
          <t>2p
Kävely ja pyöräily on ohjattu selkeästi ja turvallisesti koko piha-alueen läpi omille väylilleen ilman tarvetta kulkea pysäköintialueen poikki. Infrastruktuuri on jatkuvaa, eroteltua ja johdonmukaista.
1p
Jalankulku tai pyöräily on osittain ohjattu pysäköintialueen kautta tai väylät eivät ole täysin jatkuvia tai eroteltuja, mikä voi aiheuttaa epäselvyyttä tai ajoittaista turvallisuusriskiä.
0p
Jalankulku ja pyöräily tapahtuvat pääosin pysäköintialueen kautta ilman ohjattuja väyliä. Väylien puute tai epäjatkuvuus muodostaa selkeän turvallisuuspuutteen.</t>
        </r>
      </text>
    </comment>
    <comment ref="D22" authorId="0" shapeId="0" xr:uid="{68DA1771-8F03-40FA-ABEC-FE5306C1902B}">
      <text>
        <r>
          <rPr>
            <sz val="11"/>
            <color theme="1"/>
            <rFont val="Aptos Narrow"/>
            <family val="2"/>
            <scheme val="minor"/>
          </rPr>
          <t>2 p: Jalankulun ja pyöräilyn väylät on rakenteellisesti suojattu autoliikenteeltä, ajaminen tai pysäköinti väylille on käytännössä mahdotonta. Käytössä esim. korkeat reunakivet, tolpat, istutusalueet tai muut fyysiset esteet.
1 p: Väylien suojaus on osittainen tai vain visuaalinen. Joissakin kohdissa autojen ajaminen tai pysäköinti kävelyn ja pyöräilyn väylille on mahdollinen.
0 p: Autojen ajamista tai pysäköintiä kävelyn ja pyöräilyn väylille ei ole hankaloitettu millään tavalla. Autojen aiheuttama väylille ajaminen on todennäköistä tai havaittavissa.</t>
        </r>
      </text>
    </comment>
    <comment ref="D23" authorId="0" shapeId="0" xr:uid="{C70BBD10-0A13-4D8C-A6F3-FF4B2D857998}">
      <text>
        <r>
          <rPr>
            <sz val="11"/>
            <color theme="1"/>
            <rFont val="Aptos Narrow"/>
            <family val="2"/>
            <scheme val="minor"/>
          </rPr>
          <t>2 p: Pysäköintikapasiteetti on riittävä todellisen tai arvioidun käyttömäärän perusteella, ja käytännössä pysäköinti tapahtuu sääntöjen mukaisesti osoitetuilla paikoilla ilman merkkejä kapasiteetin ylittymisestä.
1 p: Pysäköintipaikkoja on kohtalaisesti suhteessa käyttöön, mutta ajoittain esiintyy lievää kapasiteetin ylittymistä (esim. tapahtumahuippuina), mikä saattaa johtaa yksittäisiin luvattomiin pysäköinteihin ilman merkittäviä turvallisuus- tai kulkureittihaittoja.
0 p: Pysäköintipaikat eivät riitä käyttömäärään nähden. Luvattomasta tai liikennettä tai kulkumuotoja häiritsevästä pysäköinnistä on toistuvia merkkejä, eikä ongelmaa ole ratkaistu rakenteellisesti tai hallinnollisesti.</t>
        </r>
      </text>
    </comment>
    <comment ref="D24" authorId="0" shapeId="0" xr:uid="{FF6F4CD9-3463-4B68-AE18-E01CF4C33DAC}">
      <text>
        <r>
          <rPr>
            <sz val="11"/>
            <color theme="1"/>
            <rFont val="Aptos Narrow"/>
            <family val="2"/>
            <scheme val="minor"/>
          </rPr>
          <t>2 p	Pysäköintipaikat on sijoitettu selkeästi ja turvallisesti tontille siten, että pysäköintiliikenne ei häiritse tai vaaranna jalankulun tai pyöräilyn reittejä. Näkemät suojateille ja kulkureiteille ovat esteettömät, pysäköintiruutuun ajo ja poistuminen ovat turvallisia, pysäköinti on rajattu selkeästi määrätyille alueille, ja kiertosuunta on tarvittaessa selkeästi merkitty ja turvallinen.
1 p	Pysäköintipaikkojen sijoittelu on pääosin hyvä, mutta joissain kohdissa pysäköintiliikenne saattaa osittain häiritä tai aiheuttaa pientä riskiä jalankululle tai pyöräilylle. Näkemät suojateille ja kulkureiteille ovat jossain määrin rajoittuneet, pysäköintiruutuun ajo tai poistuminen on ajoittain epäselvää tai turvattomampaa, pysäköinti on suurimmaksi osaksi rajattu, mutta pieniä epäselvyyksiä voi olla. Kiertosuunta voi olla puutteellisesti merkitty tai epäselvä.
0 p	Pysäköintipaikkojen sijainti ja pysäköintiliikenne aiheuttavat merkittävää haittaa tai riskiä jalankululle ja pyöräilylle. Näkemät suojateille ja kulkureiteille ovat huonot tai puuttuvat, pysäköintiruutuun ajo tai poistuminen on turvatonta, pysäköinti ei ole rajattu selkeästi, ja kiertosuuntaa ei ole merkitty tai se on sekava.</t>
        </r>
      </text>
    </comment>
    <comment ref="D25" authorId="0" shapeId="0" xr:uid="{467C6C04-E31B-486D-B338-091BDBA2A00F}">
      <text>
        <r>
          <rPr>
            <sz val="11"/>
            <color theme="1"/>
            <rFont val="Aptos Narrow"/>
            <family val="2"/>
            <scheme val="minor"/>
          </rPr>
          <t>2 p: Jalankulun reitti on selkeästi eroteltu ajoneuvoliikenteestä koko matkalta (esim. jalkakäytävä, korotettu väylä tai kaiteet, istutukset). Kulkureitti on hyvin havaittavissa ja turvallinen.
1 p: Jalankulun reitti on osittain eroteltu ajoneuvoliikenteestä tai sen turvallisuus riippuu liikennetilanteesta. Reitti on käytettävissä, mutta ei kaikilta osin selkeä tai suojaava.
0 p: Jalankulun reitti puuttuu kokonaan ja jalankulkijoiden on kuljettava ajoneuvojen seassa. Kulkeminen on epäloogista tai vaarallista.</t>
        </r>
      </text>
    </comment>
    <comment ref="D26" authorId="0" shapeId="0" xr:uid="{DB001565-E9B6-4D22-9381-2384EE161548}">
      <text>
        <r>
          <rPr>
            <sz val="11"/>
            <color theme="1"/>
            <rFont val="Aptos Narrow"/>
            <family val="2"/>
            <scheme val="minor"/>
          </rPr>
          <t>2 p	Tonttiliittymät on sijoitettu selkeästi turvallisiin kohtiin. Liittymissä on hyvä näkyvyys kaikkiin suuntiin, ne eivät sijaitse vaarallisissa kohdissa (esim. suojateiden, mutkissa tai vilkkaiden pyöräily- tai kävelyreittien kohdalla). Liittymien sijainti ohjaa ajoneuvoliikenteen hallitusti ja ennakoitavasti.
1 p: Tonttiliittymät ovat pääosin tarkoituksenmukaisissa kohdissa, mutta joissakin kohdissa voi olla puutteita esim. läheisyydessä suojateihin tai mutkan sisäkaarteeseen, mikä heikentää liikenneturvallisuutta jossain määrin.
0 p: Tonttiliittymät on sijoitettu kohtiin, joissa on selkeitä turvallisuuspuutteita: liittymä suoraan suojatielle tai pyöräilyreitille, tai liittymä on liian lähellä risteystä tai muuta riskikohtaa. Ratkaisut voivat aiheuttaa vaaraa tienkäyttäjille.</t>
        </r>
      </text>
    </comment>
    <comment ref="D27" authorId="0" shapeId="0" xr:uid="{F8EA22A1-19FA-468F-9313-B54F5A54B0B4}">
      <text>
        <r>
          <rPr>
            <sz val="11"/>
            <color theme="1"/>
            <rFont val="Aptos Narrow"/>
            <family val="2"/>
            <scheme val="minor"/>
          </rPr>
          <t xml:space="preserve">2 p	Liittymät on mitoitettu ja rakennettu niin, että ne mahdollistavat sujuvan mutta rauhallisen ajoneuvoliikenteen (sopivat kaarresäteet). Jalankulkijoiden ja pyöräilijöiden ylityskohdat ovat turvalliset, liikennemerkit ja liikenteenohjaus ovat selkeät ja riittävät. Tarvittaessa mahdolliset hidasteet tai töyssyt on toteutettu. Valaistus on riittävä myös talvella. välillä.
1 p	Liittymät ovat pääosin toimivat, mutta mitoituksessa tai kaarresäteissä on puutteita, jotka voivat hieman haitata liikenteen sujuvuutta tai turvallisuutta. Liikennemerkit ja ohjaus ovat osittain puutteellisia. Hidasteet ja valaistus ovat puutteellisia tai osittain puuttuvat. Näkemät ja vuorovaikutusmahdollisuudet ovat osittain rajoittuneet.
0 p	Liittymien mitoitus ja kaarresäteet eivät tue turvallisuutta; ne mahdollistavat liian suuret ajonopeudet. Liikennemerkit ja liikenteenohjaus on epäselkeää. Hidasteet ja valaistus ovat puutteelliset tai puuttuvat kokonaan tilanteissa, joissa ne olisivat tarpeen.
</t>
        </r>
      </text>
    </comment>
    <comment ref="D28" authorId="0" shapeId="0" xr:uid="{2D5DD8A1-99BD-4631-B83F-45ED82AD9BC0}">
      <text>
        <r>
          <rPr>
            <sz val="11"/>
            <color theme="1"/>
            <rFont val="Aptos Narrow"/>
            <family val="2"/>
            <scheme val="minor"/>
          </rPr>
          <t>2p: Saattoliikennejärjestely on toteutettu ja mitoitettu selvästi liikuntapaikan käyttäjämäärän ja käyttötavan mukaan.
1p: Saattoliikenteen pysähtymispaikka on tunnistettavissa, mutta se on sijainniltaan huono tai puutteellisesti merkitty (esim. osittain muun liikenteen seassa), eikä täysin vastaa käyttötarvetta.
0p: Saattoliikennejärjestely puuttuu tai se on riittämätön. Pysähtyminen tapahtuu ei-toivotussa paikassa, kuten jalkakäytävällä tai sisäänkäynnin edessä.</t>
        </r>
      </text>
    </comment>
    <comment ref="D30" authorId="0" shapeId="0" xr:uid="{2BAF6C4C-2EC6-46AB-8252-5FA284180F7F}">
      <text>
        <r>
          <rPr>
            <sz val="11"/>
            <color theme="1"/>
            <rFont val="Aptos Narrow"/>
            <family val="2"/>
            <scheme val="minor"/>
          </rPr>
          <t>2 p	Saattoliikenteelle on osoitettu selkeästi merkitty ja yksisuuntaiseksi ohjattu alue, jonka geometria mahdollistaa sujuvan ajon ilman peruutustarvetta. Jalankulun yhteys saattopisteeltä liikuntapaikalle on suojattu ja turvallinen. Alue on mitoitettu riittävästi – kapasiteetti estää ruuhkautumisen ja estää häiriöt muille kulkumuodoille.
1 p	Saattoliikennealue on osin toimiva, mutta siinä on suunnittelullisia kompromisseja: esim. puutteellinen ohjaus, epäselvä ajosuunta, ajoittainen peruutustarve tai jalankulun reitin epäselvyys. Kapasiteetti on rajallinen, mikä voi hetkellisesti häiritä muuta liikennettä.
0 p	Saattoliikenne on suunnittelematon tai se on toteutettu tavalla, joka aiheuttaa selkeää haittaa tai vaaraa muille kulkumuodoille. Alueella puuttuu ohjaus, liikkuminen vaatii peruutuksia, jalankulku kulkee vaarallisesti ajoneuvoliikenteen seassa, tai kapasiteetti ei vastaa käyttöä.</t>
        </r>
      </text>
    </comment>
    <comment ref="D31" authorId="0" shapeId="0" xr:uid="{D7CEE48E-96AB-4201-944B-7A0C211C25F6}">
      <text>
        <r>
          <rPr>
            <sz val="11"/>
            <color theme="1"/>
            <rFont val="Aptos Narrow"/>
            <family val="2"/>
            <scheme val="minor"/>
          </rPr>
          <t>2p: Piha-alueen rakenne ohjaa ajoneuvoliikennettä rauhalliseen ajotapaan. Pihalla on käytetty useita tilallisia ja visuaalisia keinoja (esim. sopiva kaarre, ajoväylän mitoitus, rakenteelliset ja visuaaliset ohjaimet kuten istutukset tai kalusteet), jotka eivät kuitenkaan heikennä näkyvyyttä tai kulkuyhteyksiä.
1p: Piha-alueella on joitain tilallisia ratkaisuja, jotka osittain hillitsevät ajonopeuksia, mutta suunnittelu ei systemaattisesti ohjaa rauhalliseen ajamiseen koko alueella.
0p: Piha-alue on avoin ja laaja ilman rakenteita tai tilaratkaisuja, jotka ohjaisivat liikennettä tai hillitsisivät ajonopeuksia. Ajoväylät mahdollistavat suoran ja nopean ajamisen.</t>
        </r>
      </text>
    </comment>
    <comment ref="D32" authorId="0" shapeId="0" xr:uid="{F7D125B6-6FE0-42C5-AB35-BD565E0D82DE}">
      <text>
        <r>
          <rPr>
            <sz val="11"/>
            <color theme="1"/>
            <rFont val="Aptos Narrow"/>
            <family val="2"/>
            <scheme val="minor"/>
          </rPr>
          <t>2p: Pyöräpysäköinti on helposti saavutettavissa pyöräreitin varrella, lähellä sisäänkäyntiä ja sijoitettu turvallisesti erilleen autoliikenteestä. Pyöräparkki on näkyvällä paikalla.
1p: Pyöräpysäköinti ei sijaitse täysin pyöräreitin varrella tai on hieman kaukana sisäänkäynnistä. Turvallinen erotus autoliikenteestä voi olla puutteellinen tai näkyvyys pyöräparkille melko heikko.
0p: Pyöräpysäköinti ei sijaitse pyöräreitin varrella, on kaukana sisäänkäynnistä ja/tai näkyvyys pyöräparkille huono. Pyörällä saapuva joutuu kulkea autoliikenteen joukossa päästäkseen harjoituspaikalle.</t>
        </r>
      </text>
    </comment>
    <comment ref="D33" authorId="0" shapeId="0" xr:uid="{0F9B46D9-6001-4B5D-B9BB-EF2C212F2FD5}">
      <text>
        <r>
          <rPr>
            <sz val="11"/>
            <color theme="1"/>
            <rFont val="Aptos Narrow"/>
            <family val="2"/>
            <scheme val="minor"/>
          </rPr>
          <t>2p: Kaikki telineet ovat rungosta lukittavia tai muulla tavoin säilytysturvallisia, tukevia ja sopivat monentyyppisille pyörille.
1p: Vain osa telineistä on rungostalukittavia tai ratkaisut ovat muilta osin vanhentuneita tai rajoittavat käytettävyyttä.
0p: Telineitä ei ole tai ne ovat eturengaslukituksellisia, eikä järjestely takaa turvallista lukitusta.</t>
        </r>
      </text>
    </comment>
    <comment ref="D34" authorId="0" shapeId="0" xr:uid="{D2F639F8-EFD2-4502-BD0F-F49044C395FB}">
      <text>
        <r>
          <rPr>
            <sz val="11"/>
            <color theme="1"/>
            <rFont val="Aptos Narrow"/>
            <family val="2"/>
            <scheme val="minor"/>
          </rPr>
          <t>2p: Pyöräpaikkoja on selvästi riittävästi arvioituun käyttäjämäärään nähden. Käytössä ei esiinny ruuhkautumista tai epävirallista pysäköintiä.
1p: Pyöräpaikkoja on kohtalaisesti, mutta ajoittain havaitaan ylikuormitusta tai tilapäistä epäjärjestystä.
0p: Pyöräpaikkoja on selvästi liian vähän tai ne puuttuvat kokonaan, mikä johtaa pysäköintiin epävirallisissa paikoissa.</t>
        </r>
      </text>
    </comment>
    <comment ref="D35" authorId="0" shapeId="0" xr:uid="{C288349B-7690-4917-B0CD-CC893FC9BF01}">
      <text>
        <r>
          <rPr>
            <sz val="11"/>
            <color theme="1"/>
            <rFont val="Aptos Narrow"/>
            <family val="2"/>
            <scheme val="minor"/>
          </rPr>
          <t>2p: Sähköpotkulaudoille on osoitettu erillinen, selkeästi merkitty pysäköintialue tai tila. Se sijaitsee loogisesti esimerkiksi pyöräpysäköinnin yhteydessä.
1p: Pysäköintialuetta ei ole erikseen osoitettu, mutta sijainti tai tila mahdollistaa sähköpotkulautojen siistin pysäköinnin ilman häiriötä muille kulkijoille.
0p: Erillistä pysäköintitilaa ei ole, ja laitteita jätetään satunnaisesti kulkuväylille tai sisäänkäyntien läheisyyteen, mikä voi haitata liikkumista tai turvallisuutta.</t>
        </r>
      </text>
    </comment>
    <comment ref="D36" authorId="0" shapeId="0" xr:uid="{1AAC1B2C-263E-4B7A-9F0C-4E5CC94E6098}">
      <text>
        <r>
          <rPr>
            <sz val="11"/>
            <color theme="1"/>
            <rFont val="Aptos Narrow"/>
            <family val="2"/>
            <scheme val="minor"/>
          </rPr>
          <t>2p: Suojateitä on liikuntapaikalla tarvittavissa kohdissa ja ne sijaitsevat luontevalla kulkureitillä – ne ohjaavat kulkemaan turvallisesti ilman tarvetta oikaista.
1p: Suojatiet ovat olemassa, mutta osa niistä ei ole käyttäjän kannalta luontevassa kohdassa tai ohjaa kulkemaan epäloogisesti.
0p: Suojateitä puuttuu tarvittavista kohdista tai ne ovat sijoitettu niin, että jalankulkijat todennäköisesti oikaisevat niiden ohi.</t>
        </r>
      </text>
    </comment>
    <comment ref="D38" authorId="0" shapeId="0" xr:uid="{6190BA0F-040F-42F7-B953-6CE40FDFC062}">
      <text>
        <r>
          <rPr>
            <sz val="11"/>
            <color theme="1"/>
            <rFont val="Aptos Narrow"/>
            <family val="2"/>
            <scheme val="minor"/>
          </rPr>
          <t xml:space="preserve">2 p	Suojateillä on rakenteellisia turvallisuusratkaisuja (esim. korotukset, kavennukset, saarekkeet), ne on ohjattu selkeästi liikennemerkein ja tiemerkinnöin, ja niiden kunto on hyvä. Näkemät ovat esteettömät, valaistus riittävä, ja ylitysmatkat lyhyitä. Kaikki keskeiset turvallisuustekijät ovat toteutettu asianmukaisesti.
1 p	Suojateillä on joitakin turvallisuutta parantavia ratkaisuja, mutta toteutus on osittainen tai vaatii parantamista (esim. puutteita merkinnöissä, valaistuksessa tai näkemissä). Ylitysmatkat voivat olla pitkiä tai rakenteet vaatimattomia. Turvallisuustaso on kohtuullinen, mutta ei optimoitu.
0 p	Suojateiltä puuttuvat keskeiset turvallisuuselementit: ei rakenteellisia ratkaisuja, ohjaus on puutteellista tai merkinnät huonokuntoisia, valaistus riittämätön tai näkemät heikot. Ylitysmatkat ovat pitkiä ja altistavat käyttäjät riskeille.
</t>
        </r>
      </text>
    </comment>
    <comment ref="D39" authorId="0" shapeId="0" xr:uid="{CA12385B-4EC8-4B72-8E26-96BFF1844934}">
      <text>
        <r>
          <rPr>
            <sz val="11"/>
            <color theme="1"/>
            <rFont val="Aptos Narrow"/>
            <family val="2"/>
            <scheme val="minor"/>
          </rPr>
          <t>2p: Piha-alueelta löytyy kaikki tarvittavat liikennemerkit ja opasteet.
1p: Piha-alueelta löytyy osa tarvittavista liikennemerkeistä ja opasteita, mutta paikoittain ne puuttuvat tai ovat puutteellisia. 
0p: Liikennemerkkejä ja opasteita puuttuu merkittävästi, mikä vaikeuttaa tarkoituksenmukaista liikkumista ja pysäköintiä piha-alueella.</t>
        </r>
      </text>
    </comment>
    <comment ref="D40" authorId="0" shapeId="0" xr:uid="{2F1BF272-186D-4F7F-BF1B-E9EE6BDE6D3D}">
      <text>
        <r>
          <rPr>
            <sz val="11"/>
            <color theme="1"/>
            <rFont val="Aptos Narrow"/>
            <family val="2"/>
            <scheme val="minor"/>
          </rPr>
          <t>2 p: Piha-alueet ja kulkuväylät on päällystetty liikuntapaikan käyttötarkoitukseen ja liikenneturvallisuuden vaatimuksiin sopivalla tavalla (esim. asfaltti, kiveys, kovapintainen sora). Päällysteet ovat kauttaaltaan hyväkuntoisia, tasaisia, liikkumisen kannalta turvallisia. Mikään liikenneturvallisuuteen vaikuttava seikka ei jää toteutumatta päällysteen valinnan takia.
1 p: Päällysteet on pääosin toteutettu, mutta osassa piha-aluetta tai kulkuväyliä päällyste puuttuu tai on kulunut/epätasainen tavalla, joka voi ajoittain heikentää liikkumisen mukavuutta tai turvallisuutta.
0 p: Päällysteet puuttuvat alueilla, joilla ne olisivat tarpeen liikuntapaikan käytön tai turvallisen liikkumisen kannalta, tai ne ovat kauttaaltaan huonossa kunnossa (esim. kuoppia, irtokiviä, epätasaisuuksia).</t>
        </r>
      </text>
    </comment>
    <comment ref="D41" authorId="0" shapeId="0" xr:uid="{B1F0B65B-D0B6-49BB-B1A7-5F9B9A7CE676}">
      <text>
        <r>
          <rPr>
            <sz val="11"/>
            <color theme="1"/>
            <rFont val="Aptos Narrow"/>
            <family val="2"/>
            <scheme val="minor"/>
          </rPr>
          <t xml:space="preserve">2p: Kaikilla tärkeimmillä kulkureiteillä on riittävä ja tasainen valaistus. Valaistus on riittävä erityisesti suojateillä, risteyksissä, saattopaikoilla ja sisäänkäyntien läheisyydessä.
1p: Valaistus kattaa osan kulkureiteistä tai on epätasainen (esim. liian harva, suuntaus huono). Osa reiteistä jää hämäriksi, mutta valaistusta on jonkin verran saatavilla.
0p: Valaistus puuttuu kokonaan kulkureiteiltä tai on niin puutteellinen, että se ei riittävästi mahdollista turvallista liikkumista pimeän aikaan.
</t>
        </r>
      </text>
    </comment>
    <comment ref="D42" authorId="0" shapeId="0" xr:uid="{F0F2B1C0-A858-4504-BAD4-954D1545A7E3}">
      <text>
        <r>
          <rPr>
            <sz val="11"/>
            <color theme="1"/>
            <rFont val="Aptos Narrow"/>
            <family val="2"/>
            <scheme val="minor"/>
          </rPr>
          <t>2p: Kulkuväylät on merkitty kunnossapitosuunnitelmaan, hoitoluokka vastaa käyttötarvetta, ja kunnossapito toteutuu tasalaatuisesti koko piha-alueella. Ei selkeitä puutteita havaittavissa.
1p: Talvikunnossapito on järjestetty, mutta toteutuksessa on vaihtelua tai yksittäisiä puutteita kulkuyhteyksissä (esim. portaat tai sivukulkutiet jäävät hoitamatta).
0p: Talvikunnossapitoa ei ole järjestetty tai sen toteutus on selvästi puutteellista.</t>
        </r>
      </text>
    </comment>
    <comment ref="D43" authorId="0" shapeId="0" xr:uid="{A084CC94-BF7A-4F91-A4AC-B9C2FB265382}">
      <text>
        <r>
          <rPr>
            <sz val="11"/>
            <color theme="1"/>
            <rFont val="Aptos Narrow"/>
            <family val="2"/>
            <scheme val="minor"/>
          </rPr>
          <t>2 p: Jalankulun ja pyöräilyn väylät sekä pyöräpysäköintialueet on mitoitettu Väyläviraston suunnitteluohjeen mukaisesti. Väylät ovat koneellisesti hoidettavissa, eikä lumen varastointi estä turvallista liikkumista.
1 p: Väylät ovat kohtuullisesti hoidettavissa talvella, mutta niiden kapeus aiheuttaa joissain kohdissa talvihoitoon haasteita (esim. lumivallien muodostuminen tai koneellisen hoidon rajallisuus).
0 p: Väylät tai pyöräpysäköintialueet ovat liian kapeita koneelliseen hoitoon tai niiden mitoitus johtaa siihen, että talvella turvallinen kulkeminen tai pyörien pysäköinti estyy.</t>
        </r>
      </text>
    </comment>
    <comment ref="D50" authorId="0" shapeId="0" xr:uid="{5A881E36-CD0D-431D-AB2B-83CCA164A8BF}">
      <text>
        <r>
          <rPr>
            <sz val="11"/>
            <color theme="1"/>
            <rFont val="Aptos Narrow"/>
            <family val="2"/>
            <scheme val="minor"/>
          </rPr>
          <t>2 p: Reitit eri kulkumuodoille on selkeästi osoitettu ja turvallisesti toteutettu. Jalankulku ja pyöräily on joko erotettu autoliikenteestä tai järjestetty yhteiskäyttöön vain selkeästi rauhoitetuilla väylillä. Yhteydet ovat jatkuvia, ilman katkoja tai epäselviä kohtia.
1 p:Joissain kohdissa kulkumuotojen tilanjako on epäselvä tai yhteydet katkeavat lyhyesti. Turvallisuudessa on pieniä puutteita, mutta ratkaisut ovat pääosin hyväksyttäviä.
0 p: Reitit ovat katkonaisia, eri kulkumuodot joutuvat jakamaan tilan ilman selkeitä ratkaisuja, tai yhteydet puuttuvat kokonaan. Jalankulku ja pyöräily joutuvat kulkemaan vilkkaan autoliikenteen seassa ilman riittäviä turvallisuustoimia.</t>
        </r>
      </text>
    </comment>
    <comment ref="D51" authorId="0" shapeId="0" xr:uid="{3CDA6F10-38F8-4CD1-AE29-51717A64382A}">
      <text>
        <r>
          <rPr>
            <sz val="11"/>
            <color theme="1"/>
            <rFont val="Aptos Narrow"/>
            <family val="2"/>
            <scheme val="minor"/>
          </rPr>
          <t xml:space="preserve">2 p: Jalankulku ja pyöräily on eroteltu toisistaan koko lähiympäristön keskeisillä reiteillä selkeästi joko rakenteellisesti tai visuaalisesti. Vaihtoehtoisesti tilaa on riittävästi molemmille turvalliseen käyttöön. Liikennemäärät on otettu erinomaisesti huomioon.
1 p: Erottelu on osittainen tai epäselvä, mutta tilaa on pääosin riittävästi molemmille kulkumuodoille. Yksittäisillä osuuksilla saattaa ilmetä epäselvyyttä tai tilan ahtautta. 
0 p: Jalankulku ja pyöräily kulkevat samoilla väylillä ilman selkeää erottelua tai tila on selvästi riittämätön jommankumman kulkumuodon turvalliseen käyttöön. Liikennemääriä ja väylän kapasiteettia ei ole otettu huomioon. </t>
        </r>
      </text>
    </comment>
    <comment ref="D52" authorId="0" shapeId="0" xr:uid="{C89227BD-8DC9-4B25-8705-2477C735EE87}">
      <text>
        <r>
          <rPr>
            <sz val="11"/>
            <color theme="1"/>
            <rFont val="Aptos Narrow"/>
            <family val="2"/>
            <scheme val="minor"/>
          </rPr>
          <t>2p – Nopeusrajoitukset ovat selvästi riittävän matalat ja infraratkaisut (esim. kavennukset, korotukset, tilanjako) tukevat niiden noudattamista johdonmukaisesti.
1p – Nopeusrajoitukset ovat pääosin riittävät, mutta infraratkaisuissa on puutteita, jotka voivat heikentää nopeusrajoitusten toteutumista joissain kohdissa.
0p – Nopeusrajoitukset ovat liian korkeita liikuntapaikan luonteeseen nähden tai infrastruktuuri ei tue rajoitusten noudattamista, mikä aiheuttaa selkeän riskin.</t>
        </r>
      </text>
    </comment>
    <comment ref="D53" authorId="0" shapeId="0" xr:uid="{35C616BE-53AD-4DFD-B08D-7468E2648CB7}">
      <text>
        <r>
          <rPr>
            <sz val="11"/>
            <color theme="1"/>
            <rFont val="Aptos Narrow"/>
            <family val="2"/>
            <scheme val="minor"/>
          </rPr>
          <t xml:space="preserve">2p – Tien ylitysjärjestelyt ovat turvallisia, selkeitä ja sijoitettu luonnollisiin, käyttäjien liikkumista tukevin paikkoihin. Ylityksiä on järjestetty riittävästi ympäristön luonteen ja liikennemäärien mukaisesti.
1p – Ylitysjärjestelyjä on, mutta osa niistä on puutteellisia sijainniltaan, havaittavuudeltaan tai turvallisuusratkaisuiltaan. Osa ylityksistä voi aiheuttaa epäselvyyttä tai edellyttää käyttäjiltä erityistä varovaisuutta.
0p – Tien ylitysjärjestelyt puuttuvat, ovat selvästi riittämättömiä tai sijoitettu epäloogisiin tai turvattomiin paikkoihin. Ylitykset voivat muodostaa merkittävän liikenneturvallisuusriskin.
</t>
        </r>
      </text>
    </comment>
    <comment ref="D55" authorId="0" shapeId="0" xr:uid="{C6EB28D3-8447-408B-B95C-3F9ED5020931}">
      <text>
        <r>
          <rPr>
            <sz val="11"/>
            <color theme="1"/>
            <rFont val="Aptos Narrow"/>
            <family val="2"/>
            <scheme val="minor"/>
          </rPr>
          <t>2p – Turvalliset ratkaisut:
Suojatiet on toteutettu turvallisesti ja huolellisesti. Ylitykset ovat lyhyitä tai suojattuja, ratkaisut ovat selkeitä, näkemät hyvät ja valaistus riittävä. Liikenteenohjaus on kunnossa ja käyttäjille ymmärrettävä. Korotuksia, kavennuksia ja/tai hidasteita on käytetty tarkoituksenmukaisesti parantamaan turvallisuutta.
1p – Osin puutteelliset:
Suojatiet ovat pääosin toimivia, mutta joissakin kohdissa on puutteita, kuten pitkät ylitykset, puutteellinen näkyvyys, kuluneet merkinnät tai puuttuvat hidastavat ratkaisut, vaikka niille olisi selvä tarve. Yksittäiset ratkaisut voivat aiheuttaa epäselvyyttä tai turvallisuusongelmia.
0p – Puutteelliset ja riskialttiit:
Suojateissä on selviä turvallisuuspuutteita. Ylitykset ovat pitkiä tai epäloogisesti sijoitettuja, näkemät heikot, liikenteenohjaus puutteellinen ja valaistus riittämätön. Korotuksia, hidasteita tai muita turvallisuutta parantavia ratkaisuja ei ole käytetty.</t>
        </r>
      </text>
    </comment>
    <comment ref="D56" authorId="0" shapeId="0" xr:uid="{CA0D96FA-3742-47EA-8431-8214267B9A05}">
      <text>
        <r>
          <rPr>
            <sz val="11"/>
            <color theme="1"/>
            <rFont val="Aptos Narrow"/>
            <family val="2"/>
            <scheme val="minor"/>
          </rPr>
          <t>2p
Liikenteenohjauslaitteet ovat kattavat, tarkoituksenmukaisesti sijoitetut ja hyvässä kunnossa. Merkit ja merkinnät ovat selkeitä, näkyviä ja ohjaavat liikennettä turvallisesti kaikissa olosuhteissa, myös talvella.
1p
Liikenteenohjauslaitteissa on osin puutteita tai epäjohdonmukaisuutta, esimerkiksi joissain kohdissa merkit ovat huonokuntoisia tai huonosti sijoitettuja. Ne voivat aiheuttaa epäselvyyttä liikennekäyttäytymiselle.
0p
Liikenteenohjauslaitteet ovat puutteellisia, virheellisesti sijoitettuja tai huonokuntoisia. Niiden puutteet aiheuttavat selkeän riskin liikenneturvallisuudelle.</t>
        </r>
      </text>
    </comment>
    <comment ref="D57" authorId="0" shapeId="0" xr:uid="{3F4B7EF1-AB9A-453F-B883-D5394AE38C64}">
      <text>
        <r>
          <rPr>
            <sz val="11"/>
            <color theme="1"/>
            <rFont val="Aptos Narrow"/>
            <family val="2"/>
            <scheme val="minor"/>
          </rPr>
          <t>2p
Pysäkit ovat lähellä liikuntapaikkaa, helposti saavutettavissa ja niiltä johtaa selkeä, turvallinen ja esteetön reitti liikuntapaikalle.
1p
Pysäkit ovat kohtalaisen saavutettavissa, mutta reitti liikuntapaikalle on osin epäselvä tai sisältää joitain turvallisuuteen vaikuttavia puutteita (esim. ylityksiä ilman suojatietä tai epäjatkuvaa väylää).
0p
Pysäkit ovat huonosti saavutettavissa tai reitti liikuntapaikalle on selvästi puutteellinen ja voi aiheuttaa turvallisuusriskejä (esim. vaarallinen ylityskohta, puuttuva väylä tai esteellinen kulku).</t>
        </r>
      </text>
    </comment>
    <comment ref="D58" authorId="0" shapeId="0" xr:uid="{6E58F9D2-7672-4986-80A4-5D0DC1B74110}">
      <text>
        <r>
          <rPr>
            <sz val="11"/>
            <color theme="1"/>
            <rFont val="Aptos Narrow"/>
            <family val="2"/>
            <scheme val="minor"/>
          </rPr>
          <t>2p
Reitit ovat hyvin ja tasaisesti valaistuja koko matkalta, mikä tukee turvallista kulkemista myös hämärällä ja pimeällä.
1p
Valaistus on osin puutteellista tai epätasaista, mikä voi heikentää turvallisuutta joissain kohdissa.
0p
Valaistus puuttuu olennaisilta osuuksilta tai on niin heikko, että se selvästi heikentää reittien turvallisuutta.</t>
        </r>
      </text>
    </comment>
    <comment ref="D59" authorId="0" shapeId="0" xr:uid="{A09BA876-D116-4B03-99DF-A2A56FA19FDA}">
      <text>
        <r>
          <rPr>
            <sz val="11"/>
            <color theme="1"/>
            <rFont val="Aptos Narrow"/>
            <family val="2"/>
            <scheme val="minor"/>
          </rPr>
          <t>2p
Päällysteet ovat kauttaaltaan hyväkuntoisia, tasaisia ja ehjiä. Kulkeminen on turvallista ja esteetöntä myös sateella ja liukkaalla.
1p
Päällysteissä on paikoin vaurioita, epätasaisuuksia tai kulumia, jotka voivat haitata kulkemista tai aiheuttaa lievää tapaturmariskiä.
0p
Päällysteet ovat huonokuntoisia, epätasaisia tai vaurioituneita siten, että ne selvästi heikentävät kulkureittien turvallisuutta tai esteettömyyttä.</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<sst xmlns="http://schemas.openxmlformats.org/spreadsheetml/2006/main" count="857" uniqueCount="389">
  <si>
    <t>INFOSIVU</t>
  </si>
  <si>
    <t>Liikuntapaikkojen liikenneturvallisuuden arvioinnin pisteytysjärjestelmä</t>
  </si>
  <si>
    <t>Tämä on arviointipohja, jolla pisteytetään ja arvioidaan liikuntapaikan liikenneturvallisuutta. Arviointipohja on tarkoitettu jo olemassa olevan rakennetun liikuntapaikan arviointiin.</t>
  </si>
  <si>
    <t>Pisteytysjärjestelmän rakenne:</t>
  </si>
  <si>
    <t>Sarake</t>
  </si>
  <si>
    <t>Sisältö</t>
  </si>
  <si>
    <t>Kuvaus</t>
  </si>
  <si>
    <t>(Positiivinen) pisteytystaulukko:</t>
  </si>
  <si>
    <t>A</t>
  </si>
  <si>
    <t>Kategoria</t>
  </si>
  <si>
    <t>Esim. Pysäköinti, Saattoliikenne, Liikenteen rauhoittaminen, ym.</t>
  </si>
  <si>
    <t>Toteutuminen</t>
  </si>
  <si>
    <t>Pisteet</t>
  </si>
  <si>
    <t>B</t>
  </si>
  <si>
    <t>Arvioitava asia</t>
  </si>
  <si>
    <t>Kuvaus tarkasteltavasta asiasta</t>
  </si>
  <si>
    <t>Hyvä toteutus / turvallinen ratkaisu</t>
  </si>
  <si>
    <t>2 pistettä</t>
  </si>
  <si>
    <t>C</t>
  </si>
  <si>
    <t>Kriteerit</t>
  </si>
  <si>
    <t>2p / 1p / 0p ja suuntaa antavat esimerkit (antaa mielikuvan millainen ympäristö voisi saada minkäkin pisteen - ei absoluuttinen totuus)</t>
  </si>
  <si>
    <t>Tyydyttävä / kohtalainen ratkaisu</t>
  </si>
  <si>
    <t>1 pistettä</t>
  </si>
  <si>
    <t>D</t>
  </si>
  <si>
    <t>Lisätiedot / Huomiot</t>
  </si>
  <si>
    <t>Vapaa kenttä arvioijalle</t>
  </si>
  <si>
    <t>Puutteellinen / turvallisuusriski</t>
  </si>
  <si>
    <t>0 pistettä</t>
  </si>
  <si>
    <t>G</t>
  </si>
  <si>
    <t>Painoarvo</t>
  </si>
  <si>
    <t>1 (normaali), 2 (merkittävä)</t>
  </si>
  <si>
    <t>H</t>
  </si>
  <si>
    <t>Kokonaispisteet</t>
  </si>
  <si>
    <t>Lasketaan automaattisesti = pisteet * painoarvo</t>
  </si>
  <si>
    <t>Painokerroin (2) asioille, jotka enemmän kriittisiä kuin toiset.</t>
  </si>
  <si>
    <t>Turvallisuustason onnistumisprosentti (%)</t>
  </si>
  <si>
    <t>&lt; 50 % (punainen – heikko onnistuminen):</t>
  </si>
  <si>
    <t>Alle puolet turvallisuuskriteereistä toteutuu → tilanne ei ole hyväksyttävällä tasolla.</t>
  </si>
  <si>
    <t>Tällä tasolla puutteet ovat todennäköisesti merkittäviä ja riskejä syntyy usealle kulkumuodolle.</t>
  </si>
  <si>
    <t>Tätä vastaavaa rajausta käytetään usein myös auditoinneissa, joissa &lt;50 % toteutuma viittaa vakavaan kehittämistarpeeseen.</t>
  </si>
  <si>
    <t>50–79 % (keltainen – kohtalainen onnistuminen):</t>
  </si>
  <si>
    <t>Useimmat turvallisuuselementit ovat jollain tasolla olemassa, mutta kokonaisuus ei ole vielä hyvä.</t>
  </si>
  <si>
    <t>Tämä on tyypillinen "välialue" monissa arviointimalleissa: perustaso saavutettu, mutta ei täytä hyvän tai parhaan käytännön kriteerejä.</t>
  </si>
  <si>
    <t>Tähän alueeseen osuvat usein ne suunnittelukohteet, joissa on selkeitä kehittämismahdollisuuksia mutta ei akuutteja turvallisuuspuutteita.</t>
  </si>
  <si>
    <t>&gt; 80 % (vihreä – hyvä/erinomainen onnistuminen):</t>
  </si>
  <si>
    <t>Tällöin lähes kaikki tai kaikki arvioinnin kriteerit toteutuvat → turvallisuustavoitteet saavutettu.</t>
  </si>
  <si>
    <t>Käytännössä tämä tarkoittaa, että suunnittelu tukee turvallista liikkumista kokonaisvaltaisesti.</t>
  </si>
  <si>
    <t>Vihreä alue kuvastaa hyvää laatua, jota ei tarvitse parantaa kuin korkeintaan hienosäätämällä.</t>
  </si>
  <si>
    <t>YHTEENVETO</t>
  </si>
  <si>
    <t>Tämä sivu kokoaa yhteen arviointimallin kaikki tiedot yhdelle välilehdelle. Tarkemmat tiedot on esitetty asian omalla välilehdellä.</t>
  </si>
  <si>
    <t>Arvioitava kohde:</t>
  </si>
  <si>
    <t>1. Liikenneturvallisuus</t>
  </si>
  <si>
    <t>Piha-alue (onnistumiprosentti (%))</t>
  </si>
  <si>
    <t>Lähiympäristö (onnistumiprosentti (%))</t>
  </si>
  <si>
    <t>Yhteensä (%)</t>
  </si>
  <si>
    <t>2.Onnettomuudet (kpl)</t>
  </si>
  <si>
    <t>Joista:</t>
  </si>
  <si>
    <t>Määrä (kpl) onnettomuuksista, joissa osallisena jalankulkija tai pyöräilijä</t>
  </si>
  <si>
    <t>Lähiympäristön turvallisuustaso</t>
  </si>
  <si>
    <t>3. Käyttäjämäärä</t>
  </si>
  <si>
    <r>
      <rPr>
        <sz val="10"/>
        <color rgb="FF000000"/>
        <rFont val="Aptos Narrow"/>
        <family val="2"/>
        <scheme val="minor"/>
      </rPr>
      <t>Tässä huomioidaan ainoastaan</t>
    </r>
    <r>
      <rPr>
        <u/>
        <sz val="10"/>
        <color rgb="FF000000"/>
        <rFont val="Aptos Narrow"/>
        <family val="2"/>
        <scheme val="minor"/>
      </rPr>
      <t xml:space="preserve"> seuroissa harrastavien lasten ja nuorten</t>
    </r>
    <r>
      <rPr>
        <sz val="10"/>
        <color rgb="FF000000"/>
        <rFont val="Aptos Narrow"/>
        <family val="2"/>
        <scheme val="minor"/>
      </rPr>
      <t xml:space="preserve"> käytössä olevat liikuntapaikat.</t>
    </r>
  </si>
  <si>
    <t>4. Muut kävelyä ja pyöräilyä edistävät toimet onnistumis-%</t>
  </si>
  <si>
    <t>Lisätiedot:</t>
  </si>
  <si>
    <t>5. Seuraharrastajien liikenneturvallisuus -kyselyn tulokset kohteessa</t>
  </si>
  <si>
    <t>6. Omistus -ja hallintatiedot</t>
  </si>
  <si>
    <t>Merkittävimmät huomiot kohteesta (vapaamuotoisesti):</t>
  </si>
  <si>
    <t>Liikenneturvallisuuden arviointipohja</t>
  </si>
  <si>
    <t>Liikuntapaikkojen liikenneturvallisuuden arviointiin</t>
  </si>
  <si>
    <t>Lue nämä ohjeet ennen käyttöä:</t>
  </si>
  <si>
    <t>Arvioitavan liikuntapaikan liikenneturvallisuuden yhteenveto</t>
  </si>
  <si>
    <t>Jyskän tekonurmi  - Vähäperä 4, 40800 Jyväskylä</t>
  </si>
  <si>
    <t>Pisteytyksen maksimipisteet kohteessa:</t>
  </si>
  <si>
    <t>Saadut pisteet:</t>
  </si>
  <si>
    <t>Kiinteistön piha-alueella</t>
  </si>
  <si>
    <t>Osion onnistumisprosentti (%):</t>
  </si>
  <si>
    <t>Lähiympäristössä</t>
  </si>
  <si>
    <t>Yhteensä:</t>
  </si>
  <si>
    <t>Kokonaisonnistumis-
prosentti (%)*:</t>
  </si>
  <si>
    <t>&lt; 50 % (punainen – heikko onnistuminen): Alle puolet turvallisuuskriteereistä toteutuu → tilanne ei ole hyvällä tasolla.</t>
  </si>
  <si>
    <t>*jokaiselle liikuntapaikalle lasketaan mahdollinen maksimi (automaattinen kaava) ja tästä ilmotetaan suhteellinen toteutumisprosentti</t>
  </si>
  <si>
    <r>
      <rPr>
        <b/>
        <sz val="14"/>
        <color rgb="FFFFFFFF"/>
        <rFont val="Aptos Narrow"/>
        <family val="2"/>
      </rPr>
      <t xml:space="preserve">1. Liikennejärjestelyt </t>
    </r>
    <r>
      <rPr>
        <b/>
        <u/>
        <sz val="14"/>
        <color rgb="FFFFFFFF"/>
        <rFont val="Aptos Narrow"/>
        <family val="2"/>
      </rPr>
      <t>kiinteistön piha-alueella</t>
    </r>
  </si>
  <si>
    <t>Lähde</t>
  </si>
  <si>
    <t>Kriteerit pisteytykselle</t>
  </si>
  <si>
    <r>
      <t xml:space="preserve">Huomioidaanko arvostelussa: </t>
    </r>
    <r>
      <rPr>
        <b/>
        <sz val="10"/>
        <color rgb="FFFF0000"/>
        <rFont val="Aptos Narrow"/>
        <family val="2"/>
        <scheme val="minor"/>
      </rPr>
      <t>VALITSE</t>
    </r>
    <r>
      <rPr>
        <b/>
        <sz val="10"/>
        <color rgb="FF000000"/>
        <rFont val="Aptos Narrow"/>
        <family val="2"/>
        <scheme val="minor"/>
      </rPr>
      <t xml:space="preserve"> kyllä/ei</t>
    </r>
  </si>
  <si>
    <t>Pisteytys</t>
  </si>
  <si>
    <t>Kirjaa mahdolliset huomiot annetusta pisteytyksestä</t>
  </si>
  <si>
    <t>Jalankulun ja pyöräilyn olosuhteet</t>
  </si>
  <si>
    <t>Kävelyn ja pyöräilyn infrastruktuuri on jatkuvaa koko piha-alueella. Kävellen ja pyöräillen saapuville on järjestetty eroteltu väylä tonttiliittymästä harjoituspaikoille asti (pysäköintialueen läpi ei ole ohjattu läpikulkevaa jalankulkua).</t>
  </si>
  <si>
    <r>
      <rPr>
        <b/>
        <sz val="10"/>
        <color rgb="FF000000"/>
        <rFont val="Aptos Narrow"/>
        <family val="2"/>
      </rPr>
      <t xml:space="preserve">2 pistettä – Turvallinen ja toimiva ratkaisu
</t>
    </r>
    <r>
      <rPr>
        <sz val="10"/>
        <color rgb="FF000000"/>
        <rFont val="Aptos Narrow"/>
        <family val="2"/>
      </rPr>
      <t xml:space="preserve">Toteutus tukee liikenneturvallisuutta kaikilta osin eikä sisällä merkittäviä puutteita.
</t>
    </r>
    <r>
      <rPr>
        <b/>
        <sz val="10"/>
        <color rgb="FF000000"/>
        <rFont val="Aptos Narrow"/>
        <family val="2"/>
      </rPr>
      <t xml:space="preserve">1 piste – Osittain puutteellinen, mahdollisesti riskialtis ratkaisu
</t>
    </r>
    <r>
      <rPr>
        <sz val="10"/>
        <color rgb="FF000000"/>
        <rFont val="Aptos Narrow"/>
        <family val="2"/>
      </rPr>
      <t xml:space="preserve">Toteutus sisältää joitain puutteita tai epäjohdonmukaisuuksia, jotka voivat tietyissä tilanteissa heikentää liikenneturvallisuutta.
</t>
    </r>
    <r>
      <rPr>
        <b/>
        <sz val="10"/>
        <color rgb="FF000000"/>
        <rFont val="Aptos Narrow"/>
        <family val="2"/>
      </rPr>
      <t xml:space="preserve">0 pistettä – Selvästi puutteellinen ja riskialtis ratkaisu
</t>
    </r>
    <r>
      <rPr>
        <sz val="10"/>
        <color rgb="FF000000"/>
        <rFont val="Aptos Narrow"/>
        <family val="2"/>
      </rPr>
      <t>Toteutus ei vastaa johdonmukaisen liikenneympäristön vaatimuksia ja voi aiheuttaa vaaraa eri käyttäjäryhmille.</t>
    </r>
  </si>
  <si>
    <t>Kyllä</t>
  </si>
  <si>
    <t>Jalankulun ja pyöräilyn infra ei ole jatkuvaa/sitä ei ole erikseen.</t>
  </si>
  <si>
    <t>Piha-alueen rakenne, visuaaliset ja tilalliset ratkaisut ohjaavat alhaisiin ajonopeuksiin ja tarkkaavaisuuteen. Huomioi mm:
- Tilaratkaisut
- Rakenne (kavennukset, kaarteet, korotetut alueet yms.)
- Hidasteet
- Istutukset, kalusteet</t>
  </si>
  <si>
    <t> </t>
  </si>
  <si>
    <t>2 pistettä : Turvallinen ja toimiva ratkaisu
1 piste : Osin puutteellinen ratkaisu
0 pistettä : Puutteellinen ratkaisu tai turvallisuusriski</t>
  </si>
  <si>
    <t>Autojen ajaminen ja pysäköinti jalankulun ja pyöräilyn väylille on estetty tai hankaloitettu (esim. istutuksilla, riittävän korkeilla reunakivillä, tolpilla).</t>
  </si>
  <si>
    <t>Ei</t>
  </si>
  <si>
    <t>Liikuntapaikan koon ja luonteen vaatiessa liikuntapaikalla on tarvittavissa kohdissa suojateitä ja suojatiet ovat kulkijalle luonnollisessa kohdassa. Sijainti ohjaa käyttämään suojatietä, eikä oikaisemaan.</t>
  </si>
  <si>
    <t>Jos liikuntapaikalla on suojateitä:</t>
  </si>
  <si>
    <t>Suojatiet ovat käyttäjille turvallisia.
Huomioi mm:
	- Turvallisuutta parantavat ratkaisut (esim. korotukset, kavennukset, saarekkeet)
	- Asianmukainen liikenteenohjaus ja niiden kunto (liikennemerkit, tiemerkinnät)
	- Riittävä valaistus
	- Riittävät näkemät
- Suojatiet ovat mahdollisimman lyhyitä</t>
  </si>
  <si>
    <t>Jalankulunsuunnitteluohje luku 6</t>
  </si>
  <si>
    <r>
      <rPr>
        <b/>
        <sz val="11"/>
        <color rgb="FF000000"/>
        <rFont val="Aptos Narrow"/>
        <family val="2"/>
        <scheme val="minor"/>
      </rPr>
      <t xml:space="preserve">Pysäköintijärjestelyt - kiinteistön pihalla ja katualueella
</t>
    </r>
    <r>
      <rPr>
        <i/>
        <sz val="11"/>
        <color rgb="FF000000"/>
        <rFont val="Aptos Narrow"/>
        <family val="2"/>
        <scheme val="minor"/>
      </rPr>
      <t>Huom: Mikäli katualueella olevat pysäköintijärjestelyt tukevat tai ovat osa kiinteistölle järjestettyä pysäköintiä, arvioi myös ne tässä.</t>
    </r>
  </si>
  <si>
    <r>
      <rPr>
        <sz val="11"/>
        <color rgb="FF000000"/>
        <rFont val="Aptos Narrow"/>
        <family val="2"/>
        <scheme val="minor"/>
      </rPr>
      <t>Pysäköinnin kapasiteetti on käyttömäärään nähden riittävä, pysäköintiä luvattomiin paikkoihin kapasiteetin ylittymisestä johtuen ei ilmene.</t>
    </r>
    <r>
      <rPr>
        <sz val="11"/>
        <color rgb="FF0F9ED5"/>
        <rFont val="Aptos Narrow"/>
        <family val="2"/>
        <scheme val="minor"/>
      </rPr>
      <t xml:space="preserve">  </t>
    </r>
  </si>
  <si>
    <t>Tieto: havainnot + pysäköintivastaavat?</t>
  </si>
  <si>
    <t>2 pistettä : Turvallinen ja toimiva ratkaisu
1 piste : Osin puutteellinen ratkaisu
0 pistettä : Puutteellinen ratkaisu tai turvallisuusriski.</t>
  </si>
  <si>
    <t>Kapasiteetti ylittyy harjoitusvuorojen aikana ja pysäköintiä tapahtuu kaikkialla, mihin auto on mahdollista jättää (mm.kapean Vähäperän kadun laidoilla). Onko koulun pysäköintialuetta mahdollista käyttää?</t>
  </si>
  <si>
    <t>Pysäköintialueiden ja -paikkojen sijainti sekä pysäköintiliikenne ei häiritse tai aiheuta riskiä muille kulkumuodoille.
Huomioi mm:
	- Pysäköintipaikkojen sijoittuminen tontilla
	- Näkemät esim. suojatielle, kävelyn ja pyöräilyn kulkureiteille
	- Pysäköintiruutuun ajamisen tai poistumisen turvallisuus
	- Pysäköinnin rajaaminen määrätylle alueelle/paikoille
- Pysäköintialueen kiertosuunta tarvittaessa</t>
  </si>
  <si>
    <t>Pysäköintipaikkoja ei ole merkitty muuten kuin liikennemerkillä. Vähäperän katualueella olevan paikoituksen "ruutuun" ajaminen ja poistuminen tapahtuu suoraan kadulle (sekaliikennekatu). 
Kiinteistön paikoitusaluetta/paikkoja ei ole merkitty tai rajattu selvästi, vaan pysäköintiä tapahtuu kaikkialla, mihin auto on mahdollista jättää.</t>
  </si>
  <si>
    <t>Tässä kommentissa sanotaan "pysäköintipaikat on sijoitettu tontille" Mielestäni tontille sijoittaminen ei ole tässä kohtaa oleellista, kun arvioidaan pysäköintiä kokonaisuutena</t>
  </si>
  <si>
    <t>Suurilla pysäköintialueilla sisäinen jalankulku on ensisijaisesti ohjattu ajoratojen ulkopuolelle esim. erillisinä reunakivellä korotettuina jalkakäytävinä tai materiaalierolla (RT).</t>
  </si>
  <si>
    <t xml:space="preserve">RT </t>
  </si>
  <si>
    <t>Kommenttiin voisi lisätä tarkennuksen, että puhutaan nimenomaan pysäköintialueen jalankulusta. Hätäinen täyttäjä voi muuten arvioida väärää asiaa</t>
  </si>
  <si>
    <t>Tonttiliittymät</t>
  </si>
  <si>
    <t>Tonttiliittymät on sijoitettu turvallisiin kohtiin.</t>
  </si>
  <si>
    <t>Kommentissa puhutaan sijoittumisesta vilkkaan kävely- tai pyöräilyreitin kohdalla. Mitä sillä tarkoitetaan? Joillakin kaduilla voi kulkuea esim. pyöräilyn pääreitti ja tonttiliittymä on laitettu ko. kadulle. Tarkoitetaanko tässä tällaisia tilanteita vai jotakin muuta?</t>
  </si>
  <si>
    <r>
      <t xml:space="preserve">Liikuntapaikan tonttiliittymät ovat rakenteellisesti selkeitä ja turvallisia.
</t>
    </r>
    <r>
      <rPr>
        <sz val="10"/>
        <color rgb="FF000000"/>
        <rFont val="Aptos Narrow"/>
        <family val="2"/>
        <scheme val="minor"/>
      </rPr>
      <t>Huomioi mm:
- Mitoitus ja kaarresäteet (mahdollistavat tarvittavan ajoneuvoliikenteen sujuvan kulun, mutta rajoittavat ajonopeuksia ja tukevat liikenteen rauhoittamista)
- Turvalliset ylityskohdat jalankulkijoille ja pyöräilijöille
- Liikennemerkit ja liikenteenohjaus
- Hidasteet, töyssyt
- Valaistus
- Näkemät ja vuorovaikutuksen mahdollisuus kulkumuotojen kesken</t>
    </r>
  </si>
  <si>
    <t>Saattoliikennejärjestelyt</t>
  </si>
  <si>
    <t>Saattoliikenteelle on liikuntapaikalla toimiva ja selkeä järjestely.</t>
  </si>
  <si>
    <t>Saattoliikenne on ohjattu liikennemerkillä mutta se on merkitty tapahtuvaksi kiinteistön pysäköintialueella, jossa sille ei ole erillistä tilaa.</t>
  </si>
  <si>
    <t>Jos liikuntapaikalla on saattoliikennejärjestely:</t>
  </si>
  <si>
    <t>Saattoliikenne ei aiheuta riskiä muille kulkumuodoille.
Huomioi mm:
	- Saattoliikenne on ohjattu liikennemerkein selkeästi.
	- Saattoliikenteelle on selkeä kiertosuunta eikä poistuminen vaadi peruutusta.
	- Jalankulkijoille on turvallinen jalankulkuyhteys saattoliikennealueelta liikuntapaikalle.
- Kapasiteetti ja tila on riittävä ja mitoitettu niin, että saattoliikenne ei ruuhkaudu häiritsevästi.</t>
  </si>
  <si>
    <t>Saattoliikenne on ohjattu parkkipaikalle ja riippuen parkkeerattujen autojen määrästä, on todennäköistä että saattaminen vaatii auton peruuttamista. Kun autoja on pysäköintialueella paljon, ei kapasiteetti riitä sujuvalle saattoliikenteelle. Ei kiertosuuntaa. Ei yhteyttä jalankulkijoille.</t>
  </si>
  <si>
    <t>Liikenteenohjaus</t>
  </si>
  <si>
    <t>Piha-alueella on hyvä ja selkeä liikenteenohjaus. Huomioi mm:
	- Liikenteenohjauslaitteet on asetettu tarkoituksenmukaisesti ja oikeisiin paikkoihin
	- Liikenteenohjauslaitteet ovat hyväkuntoisia ja näkyvät jokaisena vuoden aikana
- Mahdolliset tiemerkinnät löytyvät ja ovat hyvässä kunnossa</t>
  </si>
  <si>
    <t>P-alue, saattoliikenne ja pyöräpysäköinti on merkitty liikennemerkein, mutta liikennemerkit ovat osittain hyvin huonossa kunnossa tai sijoiteltu vääriin kohtiin (esim. pyöräpysäköinnin merkki kentän aidassa kiinni). Tiemerkintöjä ei ole (sora päällyste).</t>
  </si>
  <si>
    <t>Päällysteet</t>
  </si>
  <si>
    <t>Piha-alue ja kulkuväylät on päällystetty asianmukaisesti liikuntapaikan luonteen, käyttötarkoituksen ja liikenneturvallisuuden vaatimalla tavalla ja päällysteet ovat hyvässä kunnossa.</t>
  </si>
  <si>
    <t>Päällysteenä kovapintainen sora, hyvässä kunnossa.</t>
  </si>
  <si>
    <t>Valaistus</t>
  </si>
  <si>
    <t>Liikuntapaikan kulkureiteillä ja pysäköintialueilla on hyvä valaistus.</t>
  </si>
  <si>
    <t>Kiinteistön parkkipaikalla on kaksi valaisinpylvästä (etäisyys 23m), parempi valaistus voisi olla perusteltua liikuntapaikan käyttäjien (myös lapsia) ja ruuhka-aikojen käyttäjämäärien perusteella.</t>
  </si>
  <si>
    <r>
      <t xml:space="preserve">Huom! Lisää tämän kohdalle sarakkeeseen "Painoarvo" luku </t>
    </r>
    <r>
      <rPr>
        <b/>
        <sz val="9"/>
        <color rgb="FF000000"/>
        <rFont val="Aptos Narrow"/>
        <family val="2"/>
      </rPr>
      <t>2</t>
    </r>
    <r>
      <rPr>
        <sz val="9"/>
        <color rgb="FF000000"/>
        <rFont val="Aptos Narrow"/>
        <family val="2"/>
      </rPr>
      <t xml:space="preserve">, jos liikuntapaikalla </t>
    </r>
    <r>
      <rPr>
        <b/>
        <sz val="9"/>
        <color rgb="FF000000"/>
        <rFont val="Aptos Narrow"/>
        <family val="2"/>
      </rPr>
      <t>on talvikäyttöä</t>
    </r>
    <r>
      <rPr>
        <sz val="9"/>
        <color rgb="FF000000"/>
        <rFont val="Aptos Narrow"/>
        <family val="2"/>
      </rPr>
      <t>. Jos ei, pidä painoarvona 1.</t>
    </r>
  </si>
  <si>
    <t>Talvihoito</t>
  </si>
  <si>
    <t>Jalankulun ja pyöräilyn kulkuväylien talvikunnossapito liikuntapaikan piha-alueella on toimivaa. Huomioi mm:
	- Lumen auraus ja ajoitus
	- Liukkauden torjunta
	- Lumen kasaukselle on selkeä tila, lumivallien tai -kasojen sijoittelu ei aiheuta kävellen ja pyöräillen liikkumiseen liittyviä esteitä eikä näkemäesteitä.</t>
  </si>
  <si>
    <t>Tieto: Tipa (?)</t>
  </si>
  <si>
    <t>Kiinteistön piha-alue: ?</t>
  </si>
  <si>
    <t>Voisi lisätä myös katuosioon. Kadullakin voi olla esim. porrasyhteys, jota ei kunnossapidetä, mikä on hyvä huomata</t>
  </si>
  <si>
    <t>Pisteet yhteensä</t>
  </si>
  <si>
    <t>Maksimipisteet osiosta</t>
  </si>
  <si>
    <r>
      <rPr>
        <b/>
        <sz val="14"/>
        <color rgb="FFFFFFFF"/>
        <rFont val="Aptos"/>
        <family val="2"/>
      </rPr>
      <t xml:space="preserve">2. Liikennejärjestelyt liikuntapaikan </t>
    </r>
    <r>
      <rPr>
        <b/>
        <u/>
        <sz val="14"/>
        <color rgb="FFFFFFFF"/>
        <rFont val="Aptos"/>
        <family val="2"/>
      </rPr>
      <t>lähiympäristössä </t>
    </r>
  </si>
  <si>
    <r>
      <t xml:space="preserve">Huomioidaanko arvostelussa: </t>
    </r>
    <r>
      <rPr>
        <b/>
        <sz val="10"/>
        <color rgb="FFFF0000"/>
        <rFont val="Aptos Narrow"/>
        <family val="2"/>
        <scheme val="minor"/>
      </rPr>
      <t xml:space="preserve">VALITSE </t>
    </r>
    <r>
      <rPr>
        <b/>
        <sz val="10"/>
        <color rgb="FF000000"/>
        <rFont val="Aptos Narrow"/>
        <family val="2"/>
        <scheme val="minor"/>
      </rPr>
      <t>kyllä/ei</t>
    </r>
  </si>
  <si>
    <t>Annetut pisteet</t>
  </si>
  <si>
    <t>Mahd. huomiot annetusta pisteytyksestä</t>
  </si>
  <si>
    <t>Kulkumuotojen yhteensovittaminen</t>
  </si>
  <si>
    <t>Liikuntapaikalle johtavat yhteydet on suunniteltu niin, että eri kulkumuodot (jalankulku, pyöräily, autoliikenne) mahtuvat kulkemaan turvallisesti ja sujuvasti, eikä jalankulun ja pyöräilyn yhteydet katkea matkalla. Jalankulku ja pyöräliikenne on tarvittaessa erotettu autoliikenteestä.</t>
  </si>
  <si>
    <r>
      <rPr>
        <b/>
        <sz val="10"/>
        <color rgb="FF000000"/>
        <rFont val="Aptos Narrow"/>
        <family val="2"/>
        <scheme val="minor"/>
      </rPr>
      <t>2 pistettä</t>
    </r>
    <r>
      <rPr>
        <sz val="10"/>
        <color rgb="FF000000"/>
        <rFont val="Aptos Narrow"/>
        <family val="2"/>
        <scheme val="minor"/>
      </rPr>
      <t xml:space="preserve"> – Turvallinen ja toimiva ratkaisu
</t>
    </r>
    <r>
      <rPr>
        <i/>
        <sz val="10"/>
        <color rgb="FF000000"/>
        <rFont val="Aptos Narrow"/>
        <family val="2"/>
        <scheme val="minor"/>
      </rPr>
      <t xml:space="preserve">Toteutus tukee liikenneturvallisuutta kaikilta osin eikä sisällä merkittäviä puutteita.
</t>
    </r>
    <r>
      <rPr>
        <b/>
        <sz val="10"/>
        <color rgb="FF000000"/>
        <rFont val="Aptos Narrow"/>
        <family val="2"/>
        <scheme val="minor"/>
      </rPr>
      <t xml:space="preserve">1 piste </t>
    </r>
    <r>
      <rPr>
        <sz val="10"/>
        <color rgb="FF000000"/>
        <rFont val="Aptos Narrow"/>
        <family val="2"/>
        <scheme val="minor"/>
      </rPr>
      <t xml:space="preserve">– Osittain puutteellinen, mahdollisesti riskialtis ratkaisu
</t>
    </r>
    <r>
      <rPr>
        <i/>
        <sz val="10"/>
        <color rgb="FF000000"/>
        <rFont val="Aptos Narrow"/>
        <family val="2"/>
        <scheme val="minor"/>
      </rPr>
      <t xml:space="preserve">Toteutus sisältää joitain puutteita tai epäjohdonmukaisuuksia, jotka voivat tietyissä tilanteissa heikentää liikenneturvallisuutta.
</t>
    </r>
    <r>
      <rPr>
        <b/>
        <sz val="10"/>
        <color rgb="FF000000"/>
        <rFont val="Aptos Narrow"/>
        <family val="2"/>
        <scheme val="minor"/>
      </rPr>
      <t>0 pistettä</t>
    </r>
    <r>
      <rPr>
        <sz val="10"/>
        <color rgb="FF000000"/>
        <rFont val="Aptos Narrow"/>
        <family val="2"/>
        <scheme val="minor"/>
      </rPr>
      <t xml:space="preserve"> – Selvästi puutteellinen ja riskialtis ratkaisu
</t>
    </r>
    <r>
      <rPr>
        <i/>
        <sz val="10"/>
        <color rgb="FF000000"/>
        <rFont val="Aptos Narrow"/>
        <family val="2"/>
        <scheme val="minor"/>
      </rPr>
      <t>Toteutus ei vastaa turvallisen liikenneympäristön vaatimuksia ja voi aiheuttaa vaaraa eri käyttäjäryhmille.</t>
    </r>
  </si>
  <si>
    <r>
      <rPr>
        <sz val="9"/>
        <color rgb="FF000000"/>
        <rFont val="Aptos Narrow"/>
        <family val="2"/>
        <scheme val="minor"/>
      </rPr>
      <t>Kohteeseen johtava tonttikatu on sekaliikennekatu, mikä toimii hiljaisina tunteina. Harjoitusten aikaan noin klo 16 eteenpäin arkisin ja viikonloppuisin tapahtumien yhteydessä liikennettä on niin runsaasti, että tämä ratkaisu ei palautteen perusteella toimi kohteessa. Jalankulkijat ja pyöräilijät tarvitsivat ruuhkatunteina jalankulun ja pyöräilyn väylän.</t>
    </r>
    <r>
      <rPr>
        <b/>
        <sz val="9"/>
        <color rgb="FF000000"/>
        <rFont val="Aptos Narrow"/>
        <family val="2"/>
        <scheme val="minor"/>
      </rPr>
      <t xml:space="preserve"> Ruuhkien aikaista tilannetta voisi todentaa tarkemmin asentamalla kohteeseen tilapäisen kameran muutaman päivän ajaksi</t>
    </r>
    <r>
      <rPr>
        <sz val="9"/>
        <color rgb="FF000000"/>
        <rFont val="Aptos Narrow"/>
        <family val="2"/>
        <scheme val="minor"/>
      </rPr>
      <t>.</t>
    </r>
  </si>
  <si>
    <r>
      <rPr>
        <sz val="11"/>
        <color rgb="FF000000"/>
        <rFont val="Aptos Narrow"/>
        <family val="2"/>
        <scheme val="minor"/>
      </rPr>
      <t xml:space="preserve">Mikäli alueen väylätyyppi tai liikennemäärät edellyttävät, </t>
    </r>
    <r>
      <rPr>
        <b/>
        <sz val="11"/>
        <color rgb="FF000000"/>
        <rFont val="Aptos Narrow"/>
        <family val="2"/>
        <scheme val="minor"/>
      </rPr>
      <t>jalankulku ja pyöräily</t>
    </r>
    <r>
      <rPr>
        <sz val="11"/>
        <color rgb="FF000000"/>
        <rFont val="Aptos Narrow"/>
        <family val="2"/>
        <scheme val="minor"/>
      </rPr>
      <t xml:space="preserve"> on liikuntapaikan lähiympäristössä selkeästi eroteltu </t>
    </r>
    <r>
      <rPr>
        <b/>
        <sz val="11"/>
        <color rgb="FF000000"/>
        <rFont val="Aptos Narrow"/>
        <family val="2"/>
        <scheme val="minor"/>
      </rPr>
      <t xml:space="preserve">toisistaan </t>
    </r>
    <r>
      <rPr>
        <sz val="11"/>
        <color rgb="FF000000"/>
        <rFont val="Aptos Narrow"/>
        <family val="2"/>
        <scheme val="minor"/>
      </rPr>
      <t>tai reitit on suunniteltu niin, että molemmille kulkumuodoille on varattu riittävästi tilaa turvalliseen rinnakkaiskäyttöön.</t>
    </r>
  </si>
  <si>
    <t xml:space="preserve"> s.45 pyöräliikenteen suunniteluohje</t>
  </si>
  <si>
    <t>Ajonopeuksien hallinta</t>
  </si>
  <si>
    <t xml:space="preserve">Liikuntapaikan lähiympäristössä on kyseiseen kohteeseen riittävän matalat nopeusrajoitukset ja infraratkaisut tukevat/varmistavat tavoiteltavan nopeusrajoituksen toteutumista. </t>
  </si>
  <si>
    <t>Lähde: asiantuntijan arvio oikeasta nopeusrajoituksesta (Jyväskylässä ei vielä toistaiseksi nopeusrajoitusperiaatetta)</t>
  </si>
  <si>
    <t>Vaajakoskentiellä nopeusrajoitus 40km/h, ei hidasteita. Harrastajien liikenneturvallisuus -kyselyn mukaan ylinopeudet tiellä ovat tavanomaisia. 
Vähänperällä nopeusrajoitus 30km/h. Katu on yhteiskäyttöaluetta, jolla jalankulkijat, pyöräliikenne ja ajoneuvoliikenne kulkevat samassa tilassa, eli 20 km/h olisi suositeltavaa.</t>
  </si>
  <si>
    <r>
      <rPr>
        <b/>
        <sz val="11"/>
        <color rgb="FF000000"/>
        <rFont val="Aptos Narrow"/>
        <family val="2"/>
        <scheme val="minor"/>
      </rPr>
      <t xml:space="preserve">Tien ylitysjärjestelyt / risteämisjärjestelyt
</t>
    </r>
    <r>
      <rPr>
        <sz val="11"/>
        <color rgb="FF000000"/>
        <rFont val="Aptos Narrow"/>
        <family val="2"/>
        <scheme val="minor"/>
      </rPr>
      <t xml:space="preserve">
</t>
    </r>
    <r>
      <rPr>
        <sz val="9"/>
        <color rgb="FF000000"/>
        <rFont val="Aptos Narrow"/>
        <family val="2"/>
        <scheme val="minor"/>
      </rPr>
      <t>Suojatie voidaan toteuttaa
• enintään 40 km/h nopeusrajoitusalueella korotettuna suojatienä
• 50 km/h nopeusrajoitusalueilla ajoradan kavennuksella, keskisaarekkeellisena tai valo-ohjattuna
• 60 km/h nopeusrajoitusalueella vain valo-ohjattuna (liikennevalot)</t>
    </r>
  </si>
  <si>
    <t>Lähiympäristössä on tarvittavissa kohdissa kyseisen ympäristön vaatimat turvalliset tien ylitysjärjestelyt ja ne on sijoitettu loogisiin, käytön kannalta luonnollisiin kohtiin.</t>
  </si>
  <si>
    <t>Suojatie on turvallisessa ja luonnollisessa kohdassa kulkijalle (Vaajakoskentien ylitys), mutta ei nopeusvarmistettu.</t>
  </si>
  <si>
    <t>Suojatiekohdassa on kaksi riviä, jotka mielestäni jonkun verran pitävät sisällään samojen asioiden arviointia. Pitäisikö muokata siten, että ensimmäisellä rivillä olisi ylityspaikkojen sijainnit ja määrä suhteessa tarpeeseen, eli arvionti siitä, ylitetäänkö tie niissä vai jossakin muualla. Toisella rivillä ylityspaikkojen turvallisuus, eli suojateiden lisäksi mahdolliset muiden ylitystapojen arviointi (alikulku, ylikulku, suojatiettömät ylityspaikat)</t>
  </si>
  <si>
    <t>Jos lähiympäristössä on ylityspaikkoja (suojatie, alikulku, ylikulku, suojatiettömät ylityspaikat):</t>
  </si>
  <si>
    <t>Ylityspaikat ovat selkeitä ja turvallisia. Huomioi mm:
- Turvallisuutta parantavat ratkaisut (esim. korotukset, kavennukset, saarekkeet, visuaaliset elementit, kaiteet)
- Ylityspituus
- Riittävä tila ja suoja-alueet
- Asianmukainen liikenteenohjaus ja niiden kunto (liikennemerkit, tiemerkinnät)
- Riittävät näkemät
- Riittävä valaistus</t>
  </si>
  <si>
    <t>Ohje: RT 98-11180 Jalankulku - ja pyöräväylät, Jalankulun suunnittelu (s. 73)</t>
  </si>
  <si>
    <t>Liikuntapaikalle johtavalla suojatiellä Vaajakoskentien yli on asianmukainen liikenteenohjaus, merkinnät, riittävä valaistus ja näkemät sekä keskisaareke. 
Palautteiden perusteella ajonopeuksien toteutuma on usein yli rajoituksen (40km/h), mikä puoltaisi hidasteen/kavennuksen tarvetta. Vaajakoskentiellä on tässä kohtaa pitkä suora laskien alamäkeen itään, suojatien kohdalla nopeudet saattavat kasvaa tavoiteltua korkeammiksi.</t>
  </si>
  <si>
    <t>Liikuntapaikan lähiympäristössä on tarvittava ja selkeä liikennekäyttäytymistä ohjaavat liikenteenohjauslaitteet. Huomioi mm:
- Liikenteenohjauslaitteet on asetettu tarkoituksenmukaisesti ja oikeisiin paikkoihin
- Liikennemerkit ovat hyväkuntoisia ja näkyvät myös jokaisena vuoden aikana
- Tiemerkinnät löytyvät ja ovat hyvässä kunnossa</t>
  </si>
  <si>
    <t>Yhteydet joukkoliikenteen pysäkeiltä</t>
  </si>
  <si>
    <t>Joukkoliikenteen pysäkit ovat hyvin saavutettavia, pysäkeiltä johtaa liikuntapaikalle turvalliset ja selkeät reitit.</t>
  </si>
  <si>
    <t>Etäisyydet pysäkeille:
Latostentie I: 230 m
Latostenmäki L: 320 m
Suorin reitti liikuntapaikalle kulkee koulun piha-alueen läpi, mikä ei ole helposti havaittavissa vaan täytyy tietää. Vaihtoehtoinen reitti Vaajakoskentien kautta, josta matkaa kertyy huomattavasti enemmän.</t>
  </si>
  <si>
    <t>Liikuntapaikan ympäristössä/liikuntapaikalle johtavilla jalankulun ja pyöräilyn reiteillä on hyvä valaistus.</t>
  </si>
  <si>
    <t>Lähde: Havainnot ja/tai valaistuksen suunnittelu (Janne Piispanen)</t>
  </si>
  <si>
    <t>Valaisinpylväiden väli 30m Vähäperällä. Suositus 20-30m. Katualueen parkkipaikkaa ei ole valaistu erikseen.</t>
  </si>
  <si>
    <t>Liikuntapaikalle johtavien jalankulun ja pyöräliikenteen reittien päällysteet ovat hyväkuntoisia ja mahdollistavat esteettömän ja turvallisen kulkemisen.</t>
  </si>
  <si>
    <t>Vähäperän päällyste asfalttia, asfaltti hyvässä kunnossa.</t>
  </si>
  <si>
    <t>Jalankulun ja pyöräilyn kulkuväylien talvihoito liikuntapaikalle johtavilla kaduilla on toimivaa. Huomioi mm:
	- Lumen kasaukselle on selkeä tila, lumivallien tai -kasojen sijoittelu ei aiheuta kävellen ja pyöräillen liikkumiseen liittyviä esteitä eikä näkemäesteitä.
- Liikuntapaikalle johtavilla kulkureiteillä ei ole kohtia/alueet/reitin osia, joita ei talvihoideta</t>
  </si>
  <si>
    <t xml:space="preserve">Tieto: </t>
  </si>
  <si>
    <t>Vaajakoskentie: 1-luokka
Vähäperä: 3-luokka</t>
  </si>
  <si>
    <t>Turvallisuustason
onnistumisprosentti (%)</t>
  </si>
  <si>
    <t>2. Liikenneonnettomuudet</t>
  </si>
  <si>
    <r>
      <rPr>
        <sz val="10"/>
        <color rgb="FF242424"/>
        <rFont val="Aptos Narrow"/>
        <family val="2"/>
      </rPr>
      <t xml:space="preserve">1. Katso Onnettomuustyökalusta, kuinka monta henkilövahinkoihin johtanutta liikenneonnettomuutta liikuntapaikan lähiympäristössä on tapahtunut. Arvioi lähiympäristö noin 100-300m alueelta, joka kattaa merkittävimmät kulkureitit liikuntapaikalle. Epäolennaiset kadut ja alueet tulee jättää arvion ulkopuolelle.
</t>
    </r>
    <r>
      <rPr>
        <b/>
        <sz val="10"/>
        <color rgb="FF242424"/>
        <rFont val="Aptos Narrow"/>
        <family val="2"/>
      </rPr>
      <t>Hae tilastotieto: https://mobilityanalytics.ramboll.com/onn/poliisi/</t>
    </r>
  </si>
  <si>
    <t>2. Katso tapahtuneiden onnettomuuksien lukumäärä ja kirjaa soluun D12.</t>
  </si>
  <si>
    <t>3. Merkitse soluun D16 onnettomuuksien määrä, jossa osallisena jalankulkija tai pyöräilijä.</t>
  </si>
  <si>
    <t>4. Lisää kuvankaappaus Onnettomuustyökalusta alle.</t>
  </si>
  <si>
    <t>Onnettomuudet</t>
  </si>
  <si>
    <r>
      <t>Kaikki</t>
    </r>
    <r>
      <rPr>
        <b/>
        <u/>
        <sz val="9.5"/>
        <color rgb="FF000000"/>
        <rFont val="Arial"/>
        <family val="2"/>
      </rPr>
      <t xml:space="preserve"> henkilövahinkoon johtaneet</t>
    </r>
    <r>
      <rPr>
        <b/>
        <sz val="9.5"/>
        <color rgb="FF000000"/>
        <rFont val="Arial"/>
        <family val="2"/>
      </rPr>
      <t xml:space="preserve"> liikenneonnettomuudet viimeisen 4 vuoden ajalta</t>
    </r>
    <r>
      <rPr>
        <b/>
        <sz val="9.5"/>
        <color rgb="FF000000"/>
        <rFont val="Arial"/>
        <family val="2"/>
      </rPr>
      <t xml:space="preserve"> lähiympäristössä</t>
    </r>
  </si>
  <si>
    <t>Hyvä turvallisuustaso</t>
  </si>
  <si>
    <t>Ei henkilövahinkoon johtaneita liikenneonnettomuuksia</t>
  </si>
  <si>
    <t>Kohtalainen turvallisuustaso</t>
  </si>
  <si>
    <t>1–2 henkilövahinkoon johtanutta liikenneonnettomuutta</t>
  </si>
  <si>
    <t>Heikko turvallisuustaso</t>
  </si>
  <si>
    <t>3 tai useampi henkilövahinkoon johtanut liikenneonnettomuus</t>
  </si>
  <si>
    <t>Onnettomuuksien määrä:</t>
  </si>
  <si>
    <r>
      <t xml:space="preserve">Ilmoita onnettomuuksien määrä, joissa osallisena oli </t>
    </r>
    <r>
      <rPr>
        <b/>
        <sz val="11"/>
        <color theme="1"/>
        <rFont val="Aptos Narrow"/>
        <family val="2"/>
        <scheme val="minor"/>
      </rPr>
      <t>jalankulkija tai pyöräilijä</t>
    </r>
    <r>
      <rPr>
        <sz val="11"/>
        <color theme="1"/>
        <rFont val="Aptos Narrow"/>
        <family val="2"/>
        <scheme val="minor"/>
      </rPr>
      <t>:</t>
    </r>
  </si>
  <si>
    <t>Kuvankaappaus kohteen onnettomuuksista Onnettomuustyökalusta alle:</t>
  </si>
  <si>
    <r>
      <rPr>
        <u/>
        <sz val="10"/>
        <color theme="1"/>
        <rFont val="Aptos Narrow"/>
        <family val="2"/>
        <scheme val="minor"/>
      </rPr>
      <t>Lasten ja nuorten aktiivisten harrastusmatkojen liikenneturvallisuuden hankkeessa</t>
    </r>
    <r>
      <rPr>
        <sz val="10"/>
        <color theme="1"/>
        <rFont val="Aptos Narrow"/>
        <family val="2"/>
        <scheme val="minor"/>
      </rPr>
      <t xml:space="preserve"> käyttäjämäärä perustuu seuraharrastajien käytössä olevasta vuorovarausjärjestelmä Timmistä saatuihin tietoihin:</t>
    </r>
  </si>
  <si>
    <t>Timmi vuorovaraustiedot.xlsx</t>
  </si>
  <si>
    <t>Liikuntapaikkojen käyttömäärä on kuvattu kvartiileina käyttömäärän vertailun helpottamiseksi.</t>
  </si>
  <si>
    <r>
      <rPr>
        <sz val="11"/>
        <color rgb="FF000000"/>
        <rFont val="Aptos Narrow"/>
        <family val="2"/>
        <scheme val="minor"/>
      </rPr>
      <t xml:space="preserve">Tässä huomioidaan </t>
    </r>
    <r>
      <rPr>
        <u/>
        <sz val="11"/>
        <color rgb="FF000000"/>
        <rFont val="Aptos Narrow"/>
        <family val="2"/>
        <scheme val="minor"/>
      </rPr>
      <t xml:space="preserve">ainoastaan </t>
    </r>
    <r>
      <rPr>
        <sz val="11"/>
        <color rgb="FF000000"/>
        <rFont val="Aptos Narrow"/>
        <family val="2"/>
        <scheme val="minor"/>
      </rPr>
      <t>seuroissa harrastavien lasten ja nuorten käytössä olevat liikuntapaikat.</t>
    </r>
  </si>
  <si>
    <t>Q1 — Käytetyimmät 25 % liikuntapaikoista</t>
  </si>
  <si>
    <t>Vuorovaraukset</t>
  </si>
  <si>
    <t>Liikuntapaikka kuuluu käyttömääräperusteisesti Q1-kvartiiliin — sen käyttömäärä kuuluu korkeimpaan 25 %:n joukkoon kaikista liikuntapaikoista.</t>
  </si>
  <si>
    <t>Tuntimäärä (h) yhteensä:</t>
  </si>
  <si>
    <t>Kertoina (lkm) yhteensä:</t>
  </si>
  <si>
    <t>Q2 — Toiseksi käytetyimmät 25 % liikuntapaikoista</t>
  </si>
  <si>
    <t>Liikuntapaikka kuuluu käyttömääräperusteisesti Q2-kvartiiliin — sen käyttömäärä on korkeampi kuin keskivertoliikuntapaikoilla, mutta ei aivan käytetyimpien joukossa.</t>
  </si>
  <si>
    <t>KVARTIILI =</t>
  </si>
  <si>
    <t>tQ=Q4 ja kQ= Q4</t>
  </si>
  <si>
    <t>Q3 — Vähemmän käytetyt 25 % liikuntapaikoista</t>
  </si>
  <si>
    <t>Liikuntapaikka kuuluu käyttömääräperusteisesti Q3-kvartiiliin — sen käyttömäärä on alhaisempi kuin keskivertoliikuntapaikoilla, mutta se on silti enemmän käytetty kuin vähiten käytetyt paikat.</t>
  </si>
  <si>
    <t>Q4 — Vähiten käytetyt 25 % liikuntapaikoista</t>
  </si>
  <si>
    <t>Liikuntapaikka kuuluu käyttömääräperusteisesti Q4-kvartiiliin — sen käyttömäärä kuuluu alimpaan 25 %:n joukkoon kaikista liikuntapaikoista.</t>
  </si>
  <si>
    <r>
      <t xml:space="preserve">Liikuntapaikat käyttömäärä </t>
    </r>
    <r>
      <rPr>
        <b/>
        <sz val="14"/>
        <rFont val="Aptos Narrow"/>
        <family val="2"/>
        <scheme val="minor"/>
      </rPr>
      <t>tunteina</t>
    </r>
    <r>
      <rPr>
        <sz val="14"/>
        <rFont val="Aptos Narrow"/>
        <family val="2"/>
        <scheme val="minor"/>
      </rPr>
      <t xml:space="preserve"> (Timmi vuorovarausjärjestelmä 5/2024-5/2025)</t>
    </r>
  </si>
  <si>
    <r>
      <rPr>
        <sz val="14"/>
        <color rgb="FF000000"/>
        <rFont val="Aptos Narrow"/>
        <family val="2"/>
        <scheme val="minor"/>
      </rPr>
      <t xml:space="preserve">Liikuntapaikat käyttömäärä </t>
    </r>
    <r>
      <rPr>
        <b/>
        <sz val="14"/>
        <color rgb="FF000000"/>
        <rFont val="Aptos Narrow"/>
        <family val="2"/>
        <scheme val="minor"/>
      </rPr>
      <t xml:space="preserve">kertoina </t>
    </r>
    <r>
      <rPr>
        <sz val="14"/>
        <color rgb="FF000000"/>
        <rFont val="Aptos Narrow"/>
        <family val="2"/>
        <scheme val="minor"/>
      </rPr>
      <t>(Timmi vuorovarausjärjestelmä 5/2024-5/2025)</t>
    </r>
  </si>
  <si>
    <t>Järj.nro</t>
  </si>
  <si>
    <t>Liikuntapaikka</t>
  </si>
  <si>
    <t>Kesto tunteina</t>
  </si>
  <si>
    <t>Kumulatiivinen kertymä</t>
  </si>
  <si>
    <t>Lohko/kvartiili</t>
  </si>
  <si>
    <t>Kvartiilirajat</t>
  </si>
  <si>
    <t>Rakennus</t>
  </si>
  <si>
    <t>Määrä kertoina</t>
  </si>
  <si>
    <t>Kvartiiliraja</t>
  </si>
  <si>
    <t>AaltoAlvari uimahalli</t>
  </si>
  <si>
    <t>Q1</t>
  </si>
  <si>
    <t>Lohko 1 / Q1</t>
  </si>
  <si>
    <t>Hipposhalli</t>
  </si>
  <si>
    <t>Lohko 2 / Q2</t>
  </si>
  <si>
    <t>Buugin jäähalli</t>
  </si>
  <si>
    <t>Q2</t>
  </si>
  <si>
    <t>Lohko 3 / Q3</t>
  </si>
  <si>
    <t>Kuokkalan Graniitti</t>
  </si>
  <si>
    <t>Palokan voimisteluhalli</t>
  </si>
  <si>
    <t>Lohko 4 / Q4</t>
  </si>
  <si>
    <t>Gradia Kukkula E</t>
  </si>
  <si>
    <t>Harjoitusjäähalli</t>
  </si>
  <si>
    <t>Yhteensä (h)</t>
  </si>
  <si>
    <t>Vehkahalli</t>
  </si>
  <si>
    <t>Kvartiiliyksikkö</t>
  </si>
  <si>
    <t>Lehtisaaren kuntotalo</t>
  </si>
  <si>
    <t>Q3</t>
  </si>
  <si>
    <t>Wellamo uimahalli</t>
  </si>
  <si>
    <t>Tikkakosken koulu</t>
  </si>
  <si>
    <t>Monitoimitalo</t>
  </si>
  <si>
    <t>Kypärämäen koulu</t>
  </si>
  <si>
    <t>Keski-Palokan koulu</t>
  </si>
  <si>
    <t>Mankolan koulu</t>
  </si>
  <si>
    <t>Jyskän koulu</t>
  </si>
  <si>
    <t>Viitaniemen liikuntapuisto</t>
  </si>
  <si>
    <t>Huhtasuon yhtenäiskoulu</t>
  </si>
  <si>
    <t>Vaajakosken liikuntahalli</t>
  </si>
  <si>
    <t>Tikkakosken jäähalli</t>
  </si>
  <si>
    <t>Korpilahden koulu</t>
  </si>
  <si>
    <t>Palokan liikuntapuisto</t>
  </si>
  <si>
    <t>Huhtahalli</t>
  </si>
  <si>
    <t>Kilpisen yhtenäiskoulu</t>
  </si>
  <si>
    <t>Q4</t>
  </si>
  <si>
    <t>Aapistien koulu</t>
  </si>
  <si>
    <t>Keljonkankaan Sohlberginkadun koulu</t>
  </si>
  <si>
    <t>Vaajakummun koulu</t>
  </si>
  <si>
    <t>Viitaniemen koulu</t>
  </si>
  <si>
    <t>Gradia Harju C</t>
  </si>
  <si>
    <t>Kilpajäähalli</t>
  </si>
  <si>
    <t>Vaajakosken yhtenäiskoulu</t>
  </si>
  <si>
    <t>Kuokkalan yhtenäiskoulu</t>
  </si>
  <si>
    <t>Jyskän tekonurmi</t>
  </si>
  <si>
    <t>Jokelan koulu</t>
  </si>
  <si>
    <t>Palokan yhtenäiskoulu</t>
  </si>
  <si>
    <t>Halssilan koulu</t>
  </si>
  <si>
    <t>Keltinmäen koulu</t>
  </si>
  <si>
    <t>Gradia Viitaniemi D</t>
  </si>
  <si>
    <t>Kortetalo</t>
  </si>
  <si>
    <t>Lohikosken koulu</t>
  </si>
  <si>
    <t>Vehkalampi</t>
  </si>
  <si>
    <t>Gradia Viitaniemi B</t>
  </si>
  <si>
    <t>Luonetjärven koulu</t>
  </si>
  <si>
    <t>Mankolan tekonurmikenttä</t>
  </si>
  <si>
    <t>Halssilan liikuntapuisto</t>
  </si>
  <si>
    <t>Vaajakosken liikuntapuisto</t>
  </si>
  <si>
    <t>Tikan koulu</t>
  </si>
  <si>
    <t>Tikkakosken tekonurmi</t>
  </si>
  <si>
    <t>Kangasvuoren päiväkotikoulu</t>
  </si>
  <si>
    <t>Kukkulan koulu</t>
  </si>
  <si>
    <t>Savulahti tekonurmi</t>
  </si>
  <si>
    <t>Tammirinteen päiväkotikoulu</t>
  </si>
  <si>
    <t>Nenäinniemen koulu</t>
  </si>
  <si>
    <t>Liinalammin päiväkotikoulu</t>
  </si>
  <si>
    <t>Haukkamäen päiväkoti</t>
  </si>
  <si>
    <t>Janakan koulu</t>
  </si>
  <si>
    <t>Savulahden päiväkotikoulu</t>
  </si>
  <si>
    <t>Korpilahden ulkoalueet</t>
  </si>
  <si>
    <t>Säynätsalon urheilukenttä</t>
  </si>
  <si>
    <t>Yrttisuo</t>
  </si>
  <si>
    <t>Hippoksen ulkoheittohäkki</t>
  </si>
  <si>
    <t>Kahakatu</t>
  </si>
  <si>
    <t>Vesangan koulu</t>
  </si>
  <si>
    <t>Puistokadun päiväkotikoulu</t>
  </si>
  <si>
    <t>Muuratsalon koulu</t>
  </si>
  <si>
    <t>Huhtasuon liikuntapuisto</t>
  </si>
  <si>
    <t>Viitaniemen koulun kenttä</t>
  </si>
  <si>
    <t>Koskenharju</t>
  </si>
  <si>
    <t>Cygnaeuksen koulu</t>
  </si>
  <si>
    <t>Kauramäen päiväkoti</t>
  </si>
  <si>
    <t>Vaajalinnan pallokenttä</t>
  </si>
  <si>
    <t>Harjun stadion</t>
  </si>
  <si>
    <t>Hippoksen pesäpallostadion</t>
  </si>
  <si>
    <t>Kuohun koulu</t>
  </si>
  <si>
    <t>Keljonkankaan koulun kenttä</t>
  </si>
  <si>
    <t>Hippoksen nurmikenttä</t>
  </si>
  <si>
    <t>Mannilan päiväkoti</t>
  </si>
  <si>
    <t>Tikkakosken urheilukenttä</t>
  </si>
  <si>
    <t>Vaajakummun pallokenttä</t>
  </si>
  <si>
    <t>Tikan kenttä</t>
  </si>
  <si>
    <t>Wessmanninmäen päiväkoti</t>
  </si>
  <si>
    <t>Haapaniemen päiväkoti-koulu</t>
  </si>
  <si>
    <t>Puuppolan koulu</t>
  </si>
  <si>
    <t>Sepänkeskus</t>
  </si>
  <si>
    <t>Skeittihalli</t>
  </si>
  <si>
    <t>Käyttäjämäärä</t>
  </si>
  <si>
    <t xml:space="preserve">Käyttäjämäärä perustuu vuorovarausjärjestelmä Timmistä saatuihin tietoihin: </t>
  </si>
  <si>
    <t>Vuorovaraukset talvikaudella</t>
  </si>
  <si>
    <t>Tuntimäärä (h)</t>
  </si>
  <si>
    <t>Kertoina (lkm)</t>
  </si>
  <si>
    <t>Vuorovaraukset kesäkaudella</t>
  </si>
  <si>
    <t>Muut kävelyn ja pyöräilyn edistämistoimet</t>
  </si>
  <si>
    <t>Pyöräpysäköinti</t>
  </si>
  <si>
    <t>Pyöräpysäköinnin sijainti on loogisesti pyöräreitin varrella ja lähellä sisäänkäyntiä/harjoituspaikkaa.</t>
  </si>
  <si>
    <t xml:space="preserve">Pyöräpysäköinti on säilytysturvallista (esim. runkolukittavat telineet). </t>
  </si>
  <si>
    <t>Mahdollisuus vain etupyörälukitukseen.</t>
  </si>
  <si>
    <t>Pyöräpaikkoja on riittävästi suhteessa käyttäjämääriin (tavoite -% tms.)</t>
  </si>
  <si>
    <t xml:space="preserve">Lähde: tmiten lasketaan? Tipa:ohjeistus suoraan rakennuksen kokoon suhteutettuna, ei esim. käyttömääriin. </t>
  </si>
  <si>
    <t>Kohteessa on 28 omaavaa eturengaslukituksen pyöräpaikkaa.
Suositusmitoitus kyseisessä paikassa (täyttäjä kirjaa): RT? Kaupunkikohtainen pysäköintiohje?</t>
  </si>
  <si>
    <t>Liikuntapaikan pihan pyöräpysäköintialue sekä jalankulun ja pyöräilyn väylät ovat riittävän leveitä mahdollistamaan asianmukaisen talvikunnossapidon.</t>
  </si>
  <si>
    <t>Väylävirasto: Pyöräliikenteen suunnittelu s.47-</t>
  </si>
  <si>
    <t>Sähköpotkulaudoille on osoitettu oma pysäköintipaikka, mikäli liikuntapaikan sijainti on sähköpotkulautailulle mahdollinen ja todennäköinen.</t>
  </si>
  <si>
    <t>Sähköpotkulaudoille ei omaa paikkaa. Pyöräpysäköinnin yhteydessä ei ole selvää loogista paikkaa.</t>
  </si>
  <si>
    <t>Saadut pisteet</t>
  </si>
  <si>
    <t>Maksimipisteet</t>
  </si>
  <si>
    <t>Onnistumis-%</t>
  </si>
  <si>
    <t>5. Kyselytulokset</t>
  </si>
  <si>
    <t>Lisää tähän kuvakaappaukset aiemmista kyselyistä paikkaa koskien.
Lasten ja nuorten aktiivisten harrastusmatkojen liikenneturvallisuuden hankkeessa käytetään hanketta varten tehdyn kyselyn tuloksia.</t>
  </si>
  <si>
    <t>6. Hallinta- ja omistustiedot</t>
  </si>
  <si>
    <t>Lisää tähän ote Trimble Locus Cloudista (tai vastaava), jossa näkyy omistus ja tontin hallinta, jotta alueen hallinnointivastuualueet hahmottuvat. Voit lisätä myös kuvan asemakaavasta ja/tai muita kuvia tähän:</t>
  </si>
  <si>
    <t>Hallinta on jakautunut seuraavasti:
Tekonurmi ja kaukalo: Liikuntapalvelut
Pysäköintialue koillisessa, kentän kaakkoisreuna ja koulun alue: Tilapalvelut
Vähäperä (kadulla P-alue): Kadut</t>
  </si>
  <si>
    <r>
      <rPr>
        <u/>
        <sz val="11"/>
        <color rgb="FF000000"/>
        <rFont val="Aptos Narrow"/>
        <family val="2"/>
      </rPr>
      <t xml:space="preserve">Arviointi muodostuu kahdesta kokonaisuudesta:
</t>
    </r>
    <r>
      <rPr>
        <sz val="11"/>
        <color rgb="FF000000"/>
        <rFont val="Aptos Narrow"/>
        <family val="2"/>
      </rPr>
      <t xml:space="preserve">1. Liikennejärjestelyt liikuntapaikan </t>
    </r>
    <r>
      <rPr>
        <b/>
        <sz val="11"/>
        <color rgb="FF000000"/>
        <rFont val="Aptos Narrow"/>
        <family val="2"/>
      </rPr>
      <t xml:space="preserve">kiinteistön piha-alueella
</t>
    </r>
    <r>
      <rPr>
        <sz val="11"/>
        <color rgb="FF000000"/>
        <rFont val="Aptos Narrow"/>
        <family val="2"/>
      </rPr>
      <t xml:space="preserve">2. Liikennejärjestelyt liikuntapaikan </t>
    </r>
    <r>
      <rPr>
        <b/>
        <sz val="11"/>
        <color rgb="FF000000"/>
        <rFont val="Aptos Narrow"/>
        <family val="2"/>
      </rPr>
      <t xml:space="preserve">lähiympäristössä </t>
    </r>
    <r>
      <rPr>
        <sz val="11"/>
        <color rgb="FF000000"/>
        <rFont val="Aptos Narrow"/>
        <family val="2"/>
      </rPr>
      <t>(= tarkastelualue on merkittävimmät kulkuväylät liikuntapaikalle lähiympäristössä)</t>
    </r>
  </si>
  <si>
    <t>Arvioitavan liikuntapaikan yhteenveto</t>
  </si>
  <si>
    <t>Turvallisuustason onnistumisprosentit (%)*:</t>
  </si>
  <si>
    <t>Kokonaisonnistumisprosentti (%)*:</t>
  </si>
  <si>
    <t>Tapahtuneet onnettomuudet (lkm ja vakavuus):</t>
  </si>
  <si>
    <t>Mukaan tähän arviointijärjestelmään?</t>
  </si>
  <si>
    <t>Lopullinen tulos</t>
  </si>
  <si>
    <t>*jokaiselle liikuntapaikalle lasketaan mahdollinen maksimi ja tästä ilmotetaan suhteellinen toteutumisprosentti</t>
  </si>
  <si>
    <t>Liikuntapaikan tonttiliittymät ovat rakenteellisesti selkeitä ja turvallisia.
Huomioi mm:
	- Mitoitus ja kaarresäteet (mahdollistavat tarvittavan ajoneuvoliikenteen sujuvan kulun, mutta rajoittavat ajonopeuksia ja tukevat liikenteen rauhoittamista)
- Turvalliset ylityskohdat jalankulkijoille ja pyöräilijöille
- Liikennemerkit ja liikenteenohjaus
- Hidasteet, töyssyt
- Valaistus
- Näkemät ja vuorovaikutuksen mahdollisuus kulkumuotojen kesken</t>
  </si>
  <si>
    <t>Liikenteen rauhoittaminen</t>
  </si>
  <si>
    <t>Kohteessa on 28 pyöräpaikkaa.
Suositusmitoitus kyseisessä paikassa (täyttäjä kirjaa): RT? Kaupunkikohtainen pysäköintiohje?</t>
  </si>
  <si>
    <t>Ajoradan/tien ylitystysjärjestelyt</t>
  </si>
  <si>
    <t>Suojatiet ovat käyttäjille turvallisia.
Huomioi mm:
	- Turvallisuutta parantavat ratkaisut (esim. korotukset, kavennukset, saarekkeet)
	- Asianmukainen liikenteenohjaus ja niiden kunto (liikennemerkit, tiemerkinnät)
	- Riittävä valaistus
	- Riittävät näkemät
Suojatiet ovat mahdollisimman lyhyitä</t>
  </si>
  <si>
    <t>Piha-alueella on hyvä ja selkeä liikenteenohjaus. Huomioi mm:
	- Liikenteenohjauslaitteet on asetettu tarkoituksenmukaisesti ja oikeisiin paikkoihin
	- Liikenteenohjauslaitteet ovat hyväkuntoisia ja näkyvät myös talvella
- Mahdolliset tiemerkinnät löytyvät ja ovat hyvässä kunnossa</t>
  </si>
  <si>
    <r>
      <rPr>
        <b/>
        <sz val="11"/>
        <color rgb="FF000000"/>
        <rFont val="Aptos Narrow"/>
        <family val="2"/>
      </rPr>
      <t>Valaistus</t>
    </r>
    <r>
      <rPr>
        <sz val="11"/>
        <color rgb="FF000000"/>
        <rFont val="Aptos Narrow"/>
        <family val="2"/>
      </rPr>
      <t xml:space="preserve"> (oma kategoriansa vai muiden alle)</t>
    </r>
  </si>
  <si>
    <t>Sulan maan liikuntapaikka = 1. Ympärivuotinen = 1,5. Talvikautinen = 2?</t>
  </si>
  <si>
    <t>Tieto: Tipa</t>
  </si>
  <si>
    <t>Vaajakoskentie: 1-luokka
Vähäperä: 3-luokka
Kiinteistön piha-alue: ?</t>
  </si>
  <si>
    <t>Jalankulun ja pyöräilyn väylät sekä pyöräpysäköintialueet ovat riittävän leveitä mahdollistamaan asianmukaisen talvikunnossapidon.</t>
  </si>
  <si>
    <t>Leveydet riittävät osittaiseen lumen auraukseen ja talvikunnossapitoon, mutta paikon aurauskaluston ei ole mahdollista mahtua helposti.</t>
  </si>
  <si>
    <t>Liikuntapaikalle johtavat yhteydet on suunniteltu niin, että eri kulkumuodot (jalankulku, pyöräily, autoliikenne) mahtuvat kulkemaan turvallisesti ja sujuvasti, eikä jalankulun ja pyöräilyn yhteydet katkea matkalla.</t>
  </si>
  <si>
    <r>
      <rPr>
        <sz val="9"/>
        <color rgb="FF000000"/>
        <rFont val="Aptos Narrow"/>
        <family val="2"/>
        <scheme val="minor"/>
      </rPr>
      <t>Kohteeseen johtava tonttikatu on sekaliikennekatu, mikä toimii hiljaisina tunteita. Harjoitusten aikaan noin klo 16 eteenpäin arkisin ja viikonloppuisin tapahtumien yhteydessä liikennettä on niin runsaasti, että tämä ratkaisu ei palautteen perusteella toimi kohteessa. Jalankulkijat ja pyöräilijät tarvitsivat ruuhkatunteina jalankulun ja pyöräilyn väylän.</t>
    </r>
    <r>
      <rPr>
        <b/>
        <sz val="9"/>
        <color rgb="FF000000"/>
        <rFont val="Aptos Narrow"/>
        <family val="2"/>
        <scheme val="minor"/>
      </rPr>
      <t xml:space="preserve"> Ruuhkien aikaista tilannetta voisi todentaa tarkemmin asentamalla kohteeseen tilapäisen kameran muutaman päivän ajaksi</t>
    </r>
    <r>
      <rPr>
        <sz val="9"/>
        <color rgb="FF000000"/>
        <rFont val="Aptos Narrow"/>
        <family val="2"/>
        <scheme val="minor"/>
      </rPr>
      <t>.</t>
    </r>
  </si>
  <si>
    <t>Vaajakoskentiellä nopeusrajoitus 40km/h, ei hidasteita. Harrastajien liikenneturvallisuus -kyselyn mukaan ylinopeudet tiellä ovat tavanomaisia. 
Vähänperällä nopeusrajoitus 30km/h. Katu on yhteiskäyttöaluetta, jolla jalankulku, pyöräliikenne ja ajoneuvoliikenne kulkevat samassa tilassa, eli 20 km/h olisi suositeltavaa.</t>
  </si>
  <si>
    <t>Jos lähiympäristössä on suojateitä:</t>
  </si>
  <si>
    <t>Suojatiet ovat selkeitä ja turvallisia. Huomioi mm:
- Turvallisuutta parantavat ratkaisut (esim. korotukset, kavennukset, saarekkeet, visuaaliset elementit)
- Ylityspituus
	- Riittävä tila ja suoja-alueet
- Asianmukainen liikenteenohjaus ja niiden kunto (liikennemerkit, tiemerkinnät)
- Riittävät näkemät
- Riittävä valaistus</t>
  </si>
  <si>
    <t>Liikuntapaikan lähiympäristössä on tarvittava ja selkeä liikennekäyttäytymistä ohjaavat liikenteenohjauslaitteet. Huomioi mm:
- Liikenteenohjauslaitteet on asetettu tarkoituksenmukaisesti ja oikeisiin paikkoihin
- Liikennemerkit ovat hyväkuntoisia ja näkyvät myös talvella
- Tiemerkinnät löytyvät ja ovat hyvässä kunnossa</t>
  </si>
  <si>
    <t>Etäisyydet pysäkeille:
Latostentie I: 230 m
Latostenmäki L: 320 m
Suorin reitti liikuntapaikalle on koulun piha-alueen läpi, mikä ei ole helposti havaittavissa vaan täytyy tietää. Vaihtoehtoisesti Vaajakoskentien kautta, josta matkaa kertyy huomattavasti enemmän.</t>
  </si>
  <si>
    <t>3. Onnettomuudet</t>
  </si>
  <si>
    <t xml:space="preserve">Otetaanko kaikki onnettomuudet vai vain kävelijään/pyöräilijään kohdistuneet onnettomuudet? </t>
  </si>
  <si>
    <t>Kaikki liikenneonnettomuudet viimeisen 4 vuoden ajalta</t>
  </si>
  <si>
    <t>Onko jossain pidempää aikaväliä tarjolla kuin 4 vuotta?</t>
  </si>
  <si>
    <t>Ei onnettomuuksia</t>
  </si>
  <si>
    <t>Pisteytetäänkö onnettomuuden vakavuutta?</t>
  </si>
  <si>
    <t>Onnettomuuksia 1-2 kpl</t>
  </si>
  <si>
    <t>Onnettomuuksia 3 kpl</t>
  </si>
  <si>
    <t>Onnettomuuksia 4 kpl</t>
  </si>
  <si>
    <t>Onnettomuuksia 5 kpl tai yli</t>
  </si>
  <si>
    <r>
      <rPr>
        <b/>
        <sz val="9"/>
        <color rgb="FF242424"/>
        <rFont val="Aptos Narrow"/>
        <family val="2"/>
      </rPr>
      <t xml:space="preserve">Hae tilastotieto: Onnettomuustyökalu JKL 2020-2024 </t>
    </r>
    <r>
      <rPr>
        <sz val="9"/>
        <color rgb="FF242424"/>
        <rFont val="Aptos Narrow"/>
        <family val="2"/>
      </rPr>
      <t>(https://linea.maps.arcgis.com/apps/dashboards/b6d253b1e9884120a17149074b89982a?)</t>
    </r>
  </si>
  <si>
    <t>Hidasteiden suunnittelu -järjestelmästä:</t>
  </si>
  <si>
    <t xml:space="preserve">Arvio </t>
  </si>
  <si>
    <t>tai &gt;</t>
  </si>
  <si>
    <t>Onnettomuusriski, asiantuntijan arvio</t>
  </si>
  <si>
    <t>Kaikki liikenneonnettomuudet viimeisen 5 vuoden ajalta</t>
  </si>
  <si>
    <t>Onnettomuusriski erittäin pieni</t>
  </si>
  <si>
    <t>Onnettomuusriski vähäinen</t>
  </si>
  <si>
    <t>Onnettomuusriski kohtalainen</t>
  </si>
  <si>
    <t>Onnettomuusriski suuri</t>
  </si>
  <si>
    <t>Onnettomuusriski erittäin suuri</t>
  </si>
  <si>
    <t>Henkilövahinkoon johtanut jalankulku- tai pyöräilyonnettomuus 1 kpl</t>
  </si>
  <si>
    <t>+5</t>
  </si>
  <si>
    <t>Pisteytys täytyy mahdollisesti kääntää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</si>
</sst>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
  </numFmts>
  <fonts count="78" x14ac:knownFonts="1">
    <font>
      <sz val="11"/>
      <color theme="1"/>
      <name val="Aptos Narrow"/>
      <family val="2"/>
      <scheme val="minor"/>
    </font>
    <font>
      <sz val="24"/>
      <color theme="1"/>
      <name val="Aptos Narrow"/>
      <family val="2"/>
      <scheme val="minor"/>
    </font>
    <font>
      <sz val="10"/>
      <color theme="1"/>
      <name val="Aptos Narrow"/>
      <family val="2"/>
      <scheme val="minor"/>
    </font>
    <font>
      <b/>
      <sz val="11"/>
      <color theme="1"/>
      <name val="Aptos Narrow"/>
      <family val="2"/>
      <scheme val="minor"/>
    </font>
    <font>
      <sz val="11"/>
      <color rgb="FF242424"/>
      <name val="Aptos Narrow"/>
      <family val="2"/>
    </font>
    <font>
      <i/>
      <sz val="11"/>
      <color rgb="FF000000"/>
      <name val="Aptos Narrow"/>
      <family val="2"/>
    </font>
    <font>
      <b/>
      <sz val="11"/>
      <color rgb="FF000000"/>
      <name val="Aptos Narrow"/>
      <family val="2"/>
      <scheme val="minor"/>
    </font>
    <font>
      <b/>
      <sz val="14"/>
      <color theme="0"/>
      <name val="Aptos Narrow"/>
      <family val="2"/>
      <scheme val="minor"/>
    </font>
    <font>
      <sz val="11"/>
      <color theme="0"/>
      <name val="Aptos Narrow"/>
      <family val="2"/>
      <scheme val="minor"/>
    </font>
    <font>
      <sz val="10"/>
      <color rgb="FF000000"/>
      <name val="Aptos Narrow"/>
      <family val="2"/>
    </font>
    <font>
      <b/>
      <sz val="10"/>
      <color rgb="FF000000"/>
      <name val="Aptos Narrow"/>
      <family val="2"/>
      <scheme val="minor"/>
    </font>
    <font>
      <sz val="10"/>
      <color rgb="FF000000"/>
      <name val="Aptos Narrow"/>
      <family val="2"/>
      <scheme val="minor"/>
    </font>
    <font>
      <u/>
      <sz val="11"/>
      <color theme="1"/>
      <name val="Aptos Narrow"/>
      <family val="2"/>
      <scheme val="minor"/>
    </font>
    <font>
      <sz val="11"/>
      <color rgb="FF000000"/>
      <name val="Aptos Narrow"/>
      <family val="2"/>
      <scheme val="minor"/>
    </font>
    <font>
      <b/>
      <sz val="9"/>
      <color rgb="FF000000"/>
      <name val="Aptos Narrow"/>
      <family val="2"/>
      <scheme val="minor"/>
    </font>
    <font>
      <b/>
      <sz val="14"/>
      <color theme="0"/>
      <name val="Aptos"/>
      <family val="2"/>
    </font>
    <font>
      <b/>
      <sz val="11"/>
      <color rgb="FFFFFFFF"/>
      <name val="Aptos Narrow"/>
      <family val="2"/>
      <scheme val="minor"/>
    </font>
    <font>
      <sz val="16"/>
      <color theme="1"/>
      <name val="Aptos Narrow"/>
      <family val="2"/>
      <scheme val="minor"/>
    </font>
    <font>
      <b/>
      <sz val="14"/>
      <color rgb="FFFFFFFF"/>
      <name val="Aptos"/>
      <family val="2"/>
    </font>
    <font>
      <b/>
      <u/>
      <sz val="14"/>
      <color rgb="FFFFFFFF"/>
      <name val="Aptos"/>
      <family val="2"/>
    </font>
    <font>
      <b/>
      <sz val="11"/>
      <color rgb="FF000000"/>
      <name val="Aptos Narrow"/>
      <family val="2"/>
    </font>
    <font>
      <sz val="11"/>
      <color rgb="FF000000"/>
      <name val="Aptos Narrow"/>
      <family val="2"/>
    </font>
    <font>
      <b/>
      <i/>
      <sz val="11"/>
      <color theme="1"/>
      <name val="Aptos Narrow"/>
      <family val="2"/>
      <scheme val="minor"/>
    </font>
    <font>
      <b/>
      <i/>
      <sz val="12"/>
      <color theme="1"/>
      <name val="Aptos Narrow"/>
      <family val="2"/>
      <scheme val="minor"/>
    </font>
    <font>
      <i/>
      <sz val="11"/>
      <color rgb="FFFF0000"/>
      <name val="Aptos Narrow"/>
      <family val="2"/>
      <scheme val="minor"/>
    </font>
    <font>
      <sz val="9"/>
      <color rgb="FF000000"/>
      <name val="Aptos Narrow"/>
      <family val="2"/>
      <scheme val="minor"/>
    </font>
    <font>
      <i/>
      <sz val="11"/>
      <color rgb="FF000000"/>
      <name val="Aptos Narrow"/>
      <family val="2"/>
      <scheme val="minor"/>
    </font>
    <font>
      <sz val="11"/>
      <color theme="1"/>
      <name val="Aptos Narrow"/>
      <family val="2"/>
      <scheme val="minor"/>
    </font>
    <font>
      <b/>
      <sz val="9.5"/>
      <color theme="1"/>
      <name val="Arial"/>
      <family val="2"/>
    </font>
    <font>
      <sz val="9.5"/>
      <color theme="1"/>
      <name val="Arial"/>
      <family val="2"/>
    </font>
    <font>
      <sz val="11"/>
      <color rgb="FFFF0000"/>
      <name val="Aptos Narrow"/>
      <family val="2"/>
      <scheme val="minor"/>
    </font>
    <font>
      <b/>
      <sz val="14"/>
      <color rgb="FFFFFFFF"/>
      <name val="Aptos Narrow"/>
      <family val="2"/>
    </font>
    <font>
      <b/>
      <u/>
      <sz val="14"/>
      <color rgb="FFFFFFFF"/>
      <name val="Aptos Narrow"/>
      <family val="2"/>
    </font>
    <font>
      <sz val="11"/>
      <color theme="1"/>
      <name val="Aptos Narrow"/>
      <family val="2"/>
    </font>
    <font>
      <sz val="11"/>
      <color rgb="FF0F9ED5"/>
      <name val="Aptos Narrow"/>
      <family val="2"/>
      <scheme val="minor"/>
    </font>
    <font>
      <u/>
      <sz val="11"/>
      <color rgb="FF000000"/>
      <name val="Aptos Narrow"/>
      <family val="2"/>
    </font>
    <font>
      <b/>
      <sz val="9.5"/>
      <color rgb="FF000000"/>
      <name val="Arial"/>
      <family val="2"/>
    </font>
    <font>
      <u/>
      <sz val="11"/>
      <color theme="10"/>
      <name val="Aptos Narrow"/>
      <family val="2"/>
      <scheme val="minor"/>
    </font>
    <font>
      <u/>
      <sz val="11"/>
      <color rgb="FF242424"/>
      <name val="Aptos Narrow"/>
      <family val="2"/>
    </font>
    <font>
      <b/>
      <u/>
      <sz val="11"/>
      <color theme="1"/>
      <name val="Aptos Narrow"/>
      <family val="2"/>
      <scheme val="minor"/>
    </font>
    <font>
      <sz val="9"/>
      <color theme="1"/>
      <name val="Aptos Narrow"/>
      <family val="2"/>
      <scheme val="minor"/>
    </font>
    <font>
      <sz val="20"/>
      <color theme="1"/>
      <name val="Aptos Display"/>
      <family val="2"/>
      <scheme val="major"/>
    </font>
    <font>
      <sz val="16"/>
      <color rgb="FF000000"/>
      <name val="Aptos Narrow"/>
      <family val="2"/>
    </font>
    <font>
      <b/>
      <sz val="10"/>
      <color theme="1"/>
      <name val="Aptos Narrow"/>
      <family val="2"/>
      <scheme val="minor"/>
    </font>
    <font>
      <sz val="8"/>
      <color theme="1"/>
      <name val="Aptos Narrow"/>
      <family val="2"/>
      <scheme val="minor"/>
    </font>
    <font>
      <i/>
      <sz val="10"/>
      <color rgb="FF000000"/>
      <name val="Aptos Narrow"/>
      <family val="2"/>
      <scheme val="minor"/>
    </font>
    <font>
      <b/>
      <sz val="14"/>
      <color theme="1"/>
      <name val="Aptos Narrow"/>
      <family val="2"/>
      <scheme val="minor"/>
    </font>
    <font>
      <b/>
      <sz val="10"/>
      <color rgb="FF000000"/>
      <name val="Aptos Narrow"/>
      <family val="2"/>
    </font>
    <font>
      <sz val="8"/>
      <color rgb="FF000000"/>
      <name val="Aptos Narrow"/>
      <family val="2"/>
    </font>
    <font>
      <b/>
      <sz val="9"/>
      <color rgb="FF242424"/>
      <name val="Aptos Narrow"/>
      <family val="2"/>
    </font>
    <font>
      <sz val="9"/>
      <color rgb="FF242424"/>
      <name val="Aptos Narrow"/>
      <family val="2"/>
    </font>
    <font>
      <b/>
      <sz val="9"/>
      <color theme="1"/>
      <name val="Aptos Narrow"/>
      <family val="2"/>
      <scheme val="minor"/>
    </font>
    <font>
      <sz val="14"/>
      <color theme="1"/>
      <name val="Aptos Narrow"/>
      <family val="2"/>
      <scheme val="minor"/>
    </font>
    <font>
      <sz val="10"/>
      <color rgb="FFFF0000"/>
      <name val="Aptos Narrow"/>
      <family val="2"/>
      <scheme val="minor"/>
    </font>
    <font>
      <sz val="11"/>
      <color theme="5"/>
      <name val="Aptos Narrow"/>
      <family val="2"/>
      <scheme val="minor"/>
    </font>
    <font>
      <sz val="9"/>
      <color rgb="FFFF0000"/>
      <name val="Aptos Narrow"/>
      <family val="2"/>
      <scheme val="minor"/>
    </font>
    <font>
      <sz val="9"/>
      <color rgb="FF000000"/>
      <name val="Aptos Narrow"/>
      <family val="2"/>
    </font>
    <font>
      <b/>
      <sz val="9"/>
      <color rgb="FF000000"/>
      <name val="Aptos Narrow"/>
      <family val="2"/>
    </font>
    <font>
      <b/>
      <u/>
      <sz val="9.5"/>
      <color rgb="FF000000"/>
      <name val="Arial"/>
      <family val="2"/>
    </font>
    <font>
      <b/>
      <sz val="10"/>
      <color rgb="FFFF0000"/>
      <name val="Aptos Narrow"/>
      <family val="2"/>
      <scheme val="minor"/>
    </font>
    <font>
      <sz val="10"/>
      <color rgb="FF242424"/>
      <name val="Aptos Narrow"/>
      <family val="2"/>
    </font>
    <font>
      <u/>
      <sz val="10"/>
      <color theme="10"/>
      <name val="Aptos Narrow"/>
      <family val="2"/>
      <scheme val="minor"/>
    </font>
    <font>
      <b/>
      <sz val="11"/>
      <color rgb="FF9C5700"/>
      <name val="Aptos Narrow"/>
      <family val="2"/>
      <scheme val="minor"/>
    </font>
    <font>
      <b/>
      <sz val="20"/>
      <color rgb="FF000000"/>
      <name val="Aptos Narrow"/>
      <family val="2"/>
      <scheme val="minor"/>
    </font>
    <font>
      <b/>
      <sz val="12"/>
      <color rgb="FF000000"/>
      <name val="Aptos Narrow"/>
      <family val="2"/>
      <scheme val="minor"/>
    </font>
    <font>
      <u/>
      <sz val="10"/>
      <color rgb="FF000000"/>
      <name val="Aptos Narrow"/>
      <family val="2"/>
      <scheme val="minor"/>
    </font>
    <font>
      <b/>
      <sz val="10"/>
      <color rgb="FF242424"/>
      <name val="Aptos Narrow"/>
      <family val="2"/>
    </font>
    <font>
      <b/>
      <sz val="14"/>
      <color rgb="FF000000"/>
      <name val="Aptos Narrow"/>
      <family val="2"/>
      <scheme val="minor"/>
    </font>
    <font>
      <sz val="9.5"/>
      <color rgb="FF000000"/>
      <name val="Arial"/>
      <family val="2"/>
    </font>
    <font>
      <b/>
      <sz val="11"/>
      <name val="Aptos Narrow"/>
      <family val="2"/>
      <scheme val="minor"/>
    </font>
    <font>
      <b/>
      <i/>
      <sz val="12"/>
      <color theme="1" tint="0.499984740745262"/>
      <name val="Aptos Narrow"/>
      <family val="2"/>
    </font>
    <font>
      <u/>
      <sz val="10"/>
      <color theme="1"/>
      <name val="Aptos Narrow"/>
      <family val="2"/>
      <scheme val="minor"/>
    </font>
    <font>
      <b/>
      <sz val="12"/>
      <color theme="1"/>
      <name val="Aptos Narrow"/>
      <family val="2"/>
      <scheme val="minor"/>
    </font>
    <font>
      <u/>
      <sz val="11"/>
      <color rgb="FF000000"/>
      <name val="Aptos Narrow"/>
      <family val="2"/>
      <scheme val="minor"/>
    </font>
    <font>
      <b/>
      <i/>
      <sz val="11"/>
      <color theme="1" tint="0.499984740745262"/>
      <name val="Aptos Narrow"/>
      <family val="2"/>
      <scheme val="minor"/>
    </font>
    <font>
      <sz val="14"/>
      <name val="Aptos Narrow"/>
      <family val="2"/>
      <scheme val="minor"/>
    </font>
    <font>
      <b/>
      <sz val="14"/>
      <name val="Aptos Narrow"/>
      <family val="2"/>
      <scheme val="minor"/>
    </font>
    <font>
      <sz val="14"/>
      <color rgb="FF000000"/>
      <name val="Aptos Narrow"/>
      <family val="2"/>
      <scheme val="minor"/>
    </font>
  </fonts>
  <fills count="26">
    <fill>
      <patternFill patternType="none"/>
    </fill>
    <fill>
      <patternFill patternType="gray125"/>
    </fill>
    <fill>
      <patternFill patternType="solid">
        <fgColor theme="7"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theme="2"/>
        <bgColor indexed="64"/>
      </patternFill>
    </fill>
    <fill>
      <patternFill patternType="solid">
        <fgColor theme="8"/>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2F2F2"/>
        <bgColor rgb="FF000000"/>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rgb="FF000000"/>
      </patternFill>
    </fill>
    <fill>
      <patternFill patternType="solid">
        <fgColor theme="2"/>
        <bgColor rgb="FF000000"/>
      </patternFill>
    </fill>
    <fill>
      <patternFill patternType="solid">
        <fgColor rgb="FFE87331"/>
        <bgColor rgb="FF000000"/>
      </patternFill>
    </fill>
    <fill>
      <patternFill patternType="solid">
        <fgColor rgb="FFFBE2D5"/>
        <bgColor rgb="FF000000"/>
      </patternFill>
    </fill>
    <fill>
      <patternFill patternType="solid">
        <fgColor rgb="FFFFFF99"/>
        <bgColor indexed="64"/>
      </patternFill>
    </fill>
    <fill>
      <patternFill patternType="solid">
        <fgColor rgb="FFFFCCCC"/>
        <bgColor indexed="64"/>
      </patternFill>
    </fill>
    <fill>
      <patternFill patternType="solid">
        <fgColor theme="9" tint="-0.249977111117893"/>
        <bgColor indexed="64"/>
      </patternFill>
    </fill>
  </fills>
  <borders count="41">
    <border>
      <left/>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rgb="FF000000"/>
      </top>
      <bottom style="thin">
        <color rgb="FF000000"/>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indexed="64"/>
      </right>
      <top style="thin">
        <color indexed="64"/>
      </top>
      <bottom/>
      <diagonal/>
    </border>
    <border>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indexed="64"/>
      </bottom>
      <diagonal/>
    </border>
    <border>
      <left/>
      <right/>
      <top/>
      <bottom style="thin">
        <color indexed="64"/>
      </bottom>
      <diagonal/>
    </border>
    <border>
      <left/>
      <right/>
      <top style="thin">
        <color indexed="64"/>
      </top>
      <bottom/>
      <diagonal/>
    </border>
    <border>
      <left style="thin">
        <color indexed="64"/>
      </left>
      <right/>
      <top/>
      <bottom style="double">
        <color rgb="FF000000"/>
      </bottom>
      <diagonal/>
    </border>
    <border>
      <left/>
      <right style="thin">
        <color indexed="64"/>
      </right>
      <top/>
      <bottom style="double">
        <color rgb="FF000000"/>
      </bottom>
      <diagonal/>
    </border>
    <border>
      <left style="thin">
        <color indexed="64"/>
      </left>
      <right/>
      <top/>
      <bottom style="thin">
        <color rgb="FF000000"/>
      </bottom>
      <diagonal/>
    </border>
    <border>
      <left/>
      <right style="thin">
        <color indexed="64"/>
      </right>
      <top/>
      <bottom style="thin">
        <color rgb="FF000000"/>
      </bottom>
      <diagonal/>
    </border>
  </borders>
  <cellStyleXfs count="3">
    <xf numFmtId="0" fontId="0" fillId="0" borderId="0"/>
    <xf numFmtId="0" fontId="27" fillId="0" borderId="0"/>
    <xf numFmtId="0" fontId="37" fillId="0" borderId="0" applyNumberFormat="0" applyFill="0" applyBorder="0" applyAlignment="0" applyProtection="0"/>
  </cellStyleXfs>
  <cellXfs count="545">
    <xf numFmtId="0" fontId="0" fillId="0" borderId="0" xfId="0"/>
    <xf numFmtId="0" fontId="1" fillId="0" borderId="0" xfId="0" applyFont="1"/>
    <xf numFmtId="0" fontId="2" fillId="0" borderId="0" xfId="0" applyFont="1" applyAlignment="1">
      <alignment horizontal="left" vertical="center" wrapText="1"/>
    </xf>
    <xf numFmtId="0" fontId="8" fillId="3" borderId="0" xfId="0" applyFont="1" applyFill="1"/>
    <xf numFmtId="0" fontId="0" fillId="0" borderId="2" xfId="0" applyBorder="1" applyAlignment="1">
      <alignment vertical="center"/>
    </xf>
    <xf numFmtId="0" fontId="0" fillId="0" borderId="0" xfId="0" applyAlignment="1">
      <alignment vertical="center"/>
    </xf>
    <xf numFmtId="0" fontId="3" fillId="2" borderId="1" xfId="0" applyFont="1" applyFill="1" applyBorder="1" applyAlignment="1">
      <alignment vertical="center"/>
    </xf>
    <xf numFmtId="0" fontId="0" fillId="0" borderId="0" xfId="0" applyAlignment="1">
      <alignment horizontal="left" vertical="center"/>
    </xf>
    <xf numFmtId="0" fontId="15" fillId="6" borderId="0" xfId="0" applyFont="1" applyFill="1" applyAlignment="1">
      <alignment vertical="center"/>
    </xf>
    <xf numFmtId="0" fontId="17" fillId="0" borderId="0" xfId="0" applyFont="1"/>
    <xf numFmtId="0" fontId="3" fillId="0" borderId="0" xfId="0" applyFont="1" applyAlignment="1">
      <alignment horizontal="right" vertical="center" indent="1"/>
    </xf>
    <xf numFmtId="0" fontId="0" fillId="0" borderId="0" xfId="0" applyAlignment="1">
      <alignment horizontal="right" indent="1"/>
    </xf>
    <xf numFmtId="0" fontId="8" fillId="6" borderId="0" xfId="0" applyFont="1" applyFill="1" applyAlignment="1">
      <alignment horizontal="right" vertical="center" indent="1"/>
    </xf>
    <xf numFmtId="0" fontId="15" fillId="6" borderId="0" xfId="0" applyFont="1" applyFill="1" applyAlignment="1">
      <alignment horizontal="right" vertical="center" indent="1"/>
    </xf>
    <xf numFmtId="0" fontId="8" fillId="0" borderId="0" xfId="0" applyFont="1"/>
    <xf numFmtId="0" fontId="3" fillId="0" borderId="2" xfId="0" applyFont="1" applyBorder="1" applyAlignment="1">
      <alignment horizontal="right" vertical="center" indent="1"/>
    </xf>
    <xf numFmtId="0" fontId="8" fillId="0" borderId="0" xfId="0" applyFont="1" applyAlignment="1">
      <alignment horizontal="right" vertical="center" indent="1"/>
    </xf>
    <xf numFmtId="0" fontId="29" fillId="9" borderId="19" xfId="1" applyFont="1" applyFill="1" applyBorder="1" applyAlignment="1">
      <alignment horizontal="center" vertical="center" wrapText="1"/>
    </xf>
    <xf numFmtId="0" fontId="29" fillId="9" borderId="20" xfId="1" applyFont="1" applyFill="1" applyBorder="1" applyAlignment="1">
      <alignment horizontal="center" vertical="center" wrapText="1"/>
    </xf>
    <xf numFmtId="0" fontId="27" fillId="0" borderId="0" xfId="1" applyAlignment="1">
      <alignment horizontal="center" vertical="center"/>
    </xf>
    <xf numFmtId="0" fontId="29" fillId="9" borderId="16" xfId="1" applyFont="1" applyFill="1" applyBorder="1" applyAlignment="1">
      <alignment horizontal="justify" vertical="center" wrapText="1"/>
    </xf>
    <xf numFmtId="0" fontId="29" fillId="9" borderId="18" xfId="1" applyFont="1" applyFill="1" applyBorder="1" applyAlignment="1">
      <alignment horizontal="justify" vertical="center" wrapText="1"/>
    </xf>
    <xf numFmtId="0" fontId="29" fillId="9" borderId="20" xfId="1" applyFont="1" applyFill="1" applyBorder="1" applyAlignment="1">
      <alignment horizontal="justify" vertical="center" wrapText="1"/>
    </xf>
    <xf numFmtId="0" fontId="29" fillId="0" borderId="0" xfId="1" applyFont="1" applyAlignment="1">
      <alignment horizontal="center" vertical="center" wrapText="1"/>
    </xf>
    <xf numFmtId="49" fontId="29" fillId="0" borderId="0" xfId="1" applyNumberFormat="1" applyFont="1" applyAlignment="1">
      <alignment horizontal="center" vertical="center" wrapText="1"/>
    </xf>
    <xf numFmtId="0" fontId="27" fillId="0" borderId="0" xfId="1"/>
    <xf numFmtId="0" fontId="29" fillId="9" borderId="22" xfId="1" applyFont="1" applyFill="1" applyBorder="1" applyAlignment="1">
      <alignment horizontal="justify" vertical="center" wrapText="1"/>
    </xf>
    <xf numFmtId="0" fontId="29" fillId="9" borderId="17" xfId="1" applyFont="1" applyFill="1" applyBorder="1" applyAlignment="1">
      <alignment horizontal="justify" vertical="center" wrapText="1"/>
    </xf>
    <xf numFmtId="0" fontId="29" fillId="9" borderId="21" xfId="1" applyFont="1" applyFill="1" applyBorder="1" applyAlignment="1">
      <alignment horizontal="justify" vertical="center" wrapText="1"/>
    </xf>
    <xf numFmtId="0" fontId="29" fillId="9" borderId="21" xfId="1" applyFont="1" applyFill="1" applyBorder="1" applyAlignment="1">
      <alignment horizontal="center" vertical="center" wrapText="1"/>
    </xf>
    <xf numFmtId="0" fontId="29" fillId="9" borderId="15" xfId="1" applyFont="1" applyFill="1" applyBorder="1" applyAlignment="1">
      <alignment horizontal="justify" vertical="center" wrapText="1"/>
    </xf>
    <xf numFmtId="0" fontId="29" fillId="9" borderId="15" xfId="1" applyFont="1" applyFill="1" applyBorder="1" applyAlignment="1">
      <alignment horizontal="center" vertical="center" wrapText="1"/>
    </xf>
    <xf numFmtId="49" fontId="29" fillId="9" borderId="15" xfId="1" applyNumberFormat="1" applyFont="1" applyFill="1" applyBorder="1" applyAlignment="1">
      <alignment horizontal="center" vertical="center" wrapText="1"/>
    </xf>
    <xf numFmtId="0" fontId="30" fillId="0" borderId="0" xfId="0" applyFont="1"/>
    <xf numFmtId="0" fontId="0" fillId="0" borderId="2" xfId="0" applyBorder="1"/>
    <xf numFmtId="0" fontId="4" fillId="0" borderId="0" xfId="0" applyFont="1"/>
    <xf numFmtId="0" fontId="29" fillId="9" borderId="19" xfId="1" applyFont="1" applyFill="1" applyBorder="1" applyAlignment="1">
      <alignment horizontal="justify" vertical="center" wrapText="1"/>
    </xf>
    <xf numFmtId="0" fontId="28" fillId="9" borderId="22" xfId="1" applyFont="1" applyFill="1" applyBorder="1" applyAlignment="1">
      <alignment horizontal="left" vertical="center"/>
    </xf>
    <xf numFmtId="0" fontId="28" fillId="9" borderId="17" xfId="1" applyFont="1" applyFill="1" applyBorder="1" applyAlignment="1">
      <alignment horizontal="justify" vertical="center"/>
    </xf>
    <xf numFmtId="0" fontId="18" fillId="6" borderId="0" xfId="0" applyFont="1" applyFill="1" applyAlignment="1">
      <alignment horizontal="left" vertical="center"/>
    </xf>
    <xf numFmtId="0" fontId="28" fillId="9" borderId="0" xfId="1" applyFont="1" applyFill="1" applyAlignment="1">
      <alignment horizontal="justify" vertical="center"/>
    </xf>
    <xf numFmtId="0" fontId="29" fillId="9" borderId="24" xfId="1" applyFont="1" applyFill="1" applyBorder="1" applyAlignment="1">
      <alignment horizontal="justify" vertical="center" wrapText="1"/>
    </xf>
    <xf numFmtId="0" fontId="0" fillId="10" borderId="0" xfId="0" applyFill="1"/>
    <xf numFmtId="0" fontId="41" fillId="10" borderId="0" xfId="0" applyFont="1" applyFill="1"/>
    <xf numFmtId="0" fontId="42" fillId="10" borderId="0" xfId="0" applyFont="1" applyFill="1"/>
    <xf numFmtId="0" fontId="4" fillId="10" borderId="0" xfId="0" applyFont="1" applyFill="1"/>
    <xf numFmtId="0" fontId="0" fillId="10" borderId="0" xfId="0" applyFill="1" applyAlignment="1">
      <alignment vertical="center" wrapText="1"/>
    </xf>
    <xf numFmtId="0" fontId="3" fillId="10" borderId="10" xfId="0" applyFont="1" applyFill="1" applyBorder="1" applyAlignment="1">
      <alignment vertical="center" wrapText="1"/>
    </xf>
    <xf numFmtId="0" fontId="3" fillId="10" borderId="4" xfId="0" applyFont="1" applyFill="1" applyBorder="1" applyAlignment="1">
      <alignment vertical="center" wrapText="1"/>
    </xf>
    <xf numFmtId="0" fontId="22" fillId="10" borderId="0" xfId="0" applyFont="1" applyFill="1" applyAlignment="1">
      <alignment horizontal="left" vertical="center" wrapText="1"/>
    </xf>
    <xf numFmtId="0" fontId="0" fillId="10" borderId="9" xfId="0" applyFill="1" applyBorder="1" applyAlignment="1">
      <alignment vertical="center" wrapText="1"/>
    </xf>
    <xf numFmtId="0" fontId="3" fillId="10" borderId="4" xfId="0" applyFont="1" applyFill="1" applyBorder="1" applyAlignment="1">
      <alignment horizontal="right" vertical="center" wrapText="1"/>
    </xf>
    <xf numFmtId="0" fontId="2" fillId="10" borderId="0" xfId="0" applyFont="1" applyFill="1" applyAlignment="1">
      <alignment horizontal="left" vertical="center" wrapText="1"/>
    </xf>
    <xf numFmtId="0" fontId="0" fillId="10" borderId="0" xfId="0" applyFill="1" applyAlignment="1">
      <alignment horizontal="right" vertical="center" wrapText="1"/>
    </xf>
    <xf numFmtId="0" fontId="0" fillId="10" borderId="0" xfId="0" applyFill="1" applyAlignment="1">
      <alignment wrapText="1"/>
    </xf>
    <xf numFmtId="0" fontId="3" fillId="0" borderId="0" xfId="0" applyFont="1" applyAlignment="1">
      <alignment vertical="center"/>
    </xf>
    <xf numFmtId="0" fontId="0" fillId="0" borderId="0" xfId="0" applyAlignment="1">
      <alignment horizontal="center" vertical="center"/>
    </xf>
    <xf numFmtId="0" fontId="2" fillId="0" borderId="2" xfId="0" applyFont="1" applyBorder="1" applyAlignment="1">
      <alignment vertical="center"/>
    </xf>
    <xf numFmtId="0" fontId="46" fillId="0" borderId="0" xfId="0" applyFont="1" applyAlignment="1">
      <alignment horizontal="left"/>
    </xf>
    <xf numFmtId="0" fontId="28" fillId="9" borderId="25" xfId="1" applyFont="1" applyFill="1" applyBorder="1" applyAlignment="1">
      <alignment horizontal="center" vertical="center" wrapText="1"/>
    </xf>
    <xf numFmtId="0" fontId="28" fillId="9" borderId="24" xfId="1" applyFont="1" applyFill="1" applyBorder="1" applyAlignment="1">
      <alignment horizontal="center" vertical="center" wrapText="1"/>
    </xf>
    <xf numFmtId="0" fontId="28" fillId="9" borderId="0" xfId="1" applyFont="1" applyFill="1" applyAlignment="1">
      <alignment horizontal="center" vertical="center" wrapText="1"/>
    </xf>
    <xf numFmtId="0" fontId="29" fillId="0" borderId="2" xfId="1" applyFont="1" applyBorder="1" applyAlignment="1">
      <alignment horizontal="justify" vertical="center" wrapText="1"/>
    </xf>
    <xf numFmtId="0" fontId="46" fillId="0" borderId="9" xfId="0" applyFont="1" applyBorder="1" applyAlignment="1">
      <alignment horizontal="left"/>
    </xf>
    <xf numFmtId="0" fontId="29" fillId="0" borderId="3" xfId="1" applyFont="1" applyBorder="1" applyAlignment="1">
      <alignment horizontal="justify" vertical="center" wrapText="1"/>
    </xf>
    <xf numFmtId="0" fontId="46" fillId="0" borderId="10" xfId="0" applyFont="1" applyBorder="1" applyAlignment="1">
      <alignment horizontal="left"/>
    </xf>
    <xf numFmtId="0" fontId="46" fillId="0" borderId="7" xfId="0" applyFont="1" applyBorder="1" applyAlignment="1">
      <alignment horizontal="left"/>
    </xf>
    <xf numFmtId="0" fontId="46" fillId="11" borderId="1" xfId="0" applyFont="1" applyFill="1" applyBorder="1"/>
    <xf numFmtId="0" fontId="46" fillId="11" borderId="11" xfId="0" applyFont="1" applyFill="1" applyBorder="1"/>
    <xf numFmtId="0" fontId="46" fillId="11" borderId="8" xfId="0" applyFont="1" applyFill="1" applyBorder="1"/>
    <xf numFmtId="0" fontId="29" fillId="0" borderId="12" xfId="1" applyFont="1" applyBorder="1" applyAlignment="1">
      <alignment horizontal="center" vertical="center" wrapText="1"/>
    </xf>
    <xf numFmtId="0" fontId="29" fillId="0" borderId="13" xfId="1" applyFont="1" applyBorder="1" applyAlignment="1">
      <alignment horizontal="center" vertical="center" wrapText="1"/>
    </xf>
    <xf numFmtId="0" fontId="29" fillId="0" borderId="14" xfId="1" applyFont="1" applyBorder="1" applyAlignment="1">
      <alignment horizontal="center" vertical="center" wrapText="1"/>
    </xf>
    <xf numFmtId="0" fontId="29" fillId="0" borderId="1" xfId="1" applyFont="1" applyBorder="1" applyAlignment="1">
      <alignment horizontal="justify" vertical="center" wrapText="1"/>
    </xf>
    <xf numFmtId="0" fontId="13" fillId="5" borderId="2" xfId="0" applyFont="1" applyFill="1" applyBorder="1" applyAlignment="1">
      <alignment horizontal="left" vertical="center" wrapText="1" indent="1"/>
    </xf>
    <xf numFmtId="0" fontId="12" fillId="0" borderId="2" xfId="0" applyFont="1" applyBorder="1" applyAlignment="1">
      <alignment horizontal="left" vertical="center" wrapText="1" indent="1"/>
    </xf>
    <xf numFmtId="0" fontId="0" fillId="0" borderId="2" xfId="0" applyBorder="1" applyAlignment="1">
      <alignment horizontal="left" vertical="center" wrapText="1" indent="3"/>
    </xf>
    <xf numFmtId="0" fontId="0" fillId="0" borderId="1" xfId="0" applyBorder="1" applyAlignment="1">
      <alignment horizontal="left" vertical="center" wrapText="1" indent="1"/>
    </xf>
    <xf numFmtId="0" fontId="0" fillId="0" borderId="5" xfId="0" applyBorder="1" applyAlignment="1">
      <alignment horizontal="left" vertical="center" wrapText="1" indent="1"/>
    </xf>
    <xf numFmtId="0" fontId="25" fillId="5" borderId="0" xfId="0" applyFont="1" applyFill="1" applyAlignment="1">
      <alignment horizontal="left" vertical="center" wrapText="1" indent="1"/>
    </xf>
    <xf numFmtId="0" fontId="2" fillId="5" borderId="0" xfId="0" applyFont="1" applyFill="1" applyAlignment="1">
      <alignment horizontal="left" vertical="center" wrapText="1" indent="1"/>
    </xf>
    <xf numFmtId="0" fontId="3" fillId="7" borderId="5" xfId="0" applyFont="1" applyFill="1" applyBorder="1" applyAlignment="1">
      <alignment horizontal="left" vertical="center" wrapText="1" indent="1"/>
    </xf>
    <xf numFmtId="0" fontId="11" fillId="0" borderId="11" xfId="0" applyFont="1" applyBorder="1" applyAlignment="1">
      <alignment horizontal="left" vertical="center" wrapText="1" indent="1"/>
    </xf>
    <xf numFmtId="0" fontId="2" fillId="0" borderId="11" xfId="0" applyFont="1" applyBorder="1" applyAlignment="1">
      <alignment horizontal="left" vertical="center" wrapText="1" indent="1"/>
    </xf>
    <xf numFmtId="0" fontId="2" fillId="0" borderId="0" xfId="0" applyFont="1" applyAlignment="1">
      <alignment horizontal="left" vertical="center" wrapText="1" indent="1"/>
    </xf>
    <xf numFmtId="0" fontId="3" fillId="7" borderId="1" xfId="0" applyFont="1" applyFill="1" applyBorder="1" applyAlignment="1">
      <alignment horizontal="left" vertical="center" wrapText="1" indent="1"/>
    </xf>
    <xf numFmtId="0" fontId="20" fillId="7" borderId="1" xfId="0" applyFont="1" applyFill="1" applyBorder="1" applyAlignment="1">
      <alignment horizontal="left" vertical="center" wrapText="1" indent="1"/>
    </xf>
    <xf numFmtId="0" fontId="3" fillId="7" borderId="3" xfId="0" applyFont="1" applyFill="1" applyBorder="1" applyAlignment="1">
      <alignment horizontal="left" vertical="center" indent="1"/>
    </xf>
    <xf numFmtId="0" fontId="0" fillId="0" borderId="6" xfId="0" applyBorder="1" applyAlignment="1">
      <alignment horizontal="left" vertical="center" indent="1"/>
    </xf>
    <xf numFmtId="0" fontId="11" fillId="0" borderId="6" xfId="0" applyFont="1" applyBorder="1" applyAlignment="1">
      <alignment horizontal="left" vertical="center" wrapText="1" indent="1"/>
    </xf>
    <xf numFmtId="0" fontId="0" fillId="6" borderId="4" xfId="0" applyFill="1" applyBorder="1" applyAlignment="1">
      <alignment horizontal="left" indent="1"/>
    </xf>
    <xf numFmtId="0" fontId="6" fillId="7" borderId="5" xfId="0" applyFont="1" applyFill="1" applyBorder="1" applyAlignment="1">
      <alignment horizontal="left" vertical="center" indent="1"/>
    </xf>
    <xf numFmtId="0" fontId="6" fillId="7" borderId="11" xfId="0" applyFont="1" applyFill="1" applyBorder="1" applyAlignment="1">
      <alignment horizontal="left" vertical="center" wrapText="1" indent="2"/>
    </xf>
    <xf numFmtId="0" fontId="14" fillId="7" borderId="11" xfId="0" applyFont="1" applyFill="1" applyBorder="1" applyAlignment="1">
      <alignment horizontal="left" vertical="center" wrapText="1" indent="1"/>
    </xf>
    <xf numFmtId="0" fontId="6" fillId="0" borderId="11" xfId="0" applyFont="1" applyBorder="1" applyAlignment="1">
      <alignment horizontal="left" vertical="center" wrapText="1" indent="2"/>
    </xf>
    <xf numFmtId="0" fontId="25" fillId="0" borderId="11" xfId="0" applyFont="1" applyBorder="1" applyAlignment="1">
      <alignment horizontal="left" vertical="center" wrapText="1" indent="1"/>
    </xf>
    <xf numFmtId="0" fontId="0" fillId="5" borderId="0" xfId="0" applyFill="1" applyAlignment="1">
      <alignment horizontal="left" indent="2"/>
    </xf>
    <xf numFmtId="0" fontId="0" fillId="5" borderId="0" xfId="0" applyFill="1" applyAlignment="1">
      <alignment horizontal="left" indent="1"/>
    </xf>
    <xf numFmtId="0" fontId="40" fillId="0" borderId="11" xfId="0" applyFont="1" applyBorder="1" applyAlignment="1">
      <alignment horizontal="left" vertical="center" wrapText="1" indent="1"/>
    </xf>
    <xf numFmtId="0" fontId="12" fillId="0" borderId="0" xfId="0" applyFont="1" applyAlignment="1">
      <alignment horizontal="left" vertical="center" wrapText="1" indent="1"/>
    </xf>
    <xf numFmtId="0" fontId="0" fillId="0" borderId="11" xfId="0" applyBorder="1" applyAlignment="1">
      <alignment horizontal="left" vertical="center" wrapText="1" indent="1"/>
    </xf>
    <xf numFmtId="0" fontId="40" fillId="0" borderId="6" xfId="0" applyFont="1" applyBorder="1" applyAlignment="1">
      <alignment horizontal="left" vertical="center" wrapText="1" indent="1"/>
    </xf>
    <xf numFmtId="0" fontId="0" fillId="6" borderId="4" xfId="0" applyFill="1" applyBorder="1" applyAlignment="1">
      <alignment horizontal="left" vertical="center" indent="2"/>
    </xf>
    <xf numFmtId="0" fontId="25" fillId="0" borderId="0" xfId="0" applyFont="1" applyAlignment="1">
      <alignment horizontal="left" vertical="center" wrapText="1" indent="1"/>
    </xf>
    <xf numFmtId="0" fontId="0" fillId="0" borderId="11" xfId="0" applyBorder="1" applyAlignment="1">
      <alignment horizontal="left" vertical="center" indent="2"/>
    </xf>
    <xf numFmtId="0" fontId="0" fillId="0" borderId="0" xfId="0" applyAlignment="1">
      <alignment horizontal="left" vertical="center" indent="2"/>
    </xf>
    <xf numFmtId="0" fontId="0" fillId="0" borderId="0" xfId="0" applyAlignment="1">
      <alignment horizontal="left" vertical="center" wrapText="1" indent="1"/>
    </xf>
    <xf numFmtId="0" fontId="0" fillId="0" borderId="0" xfId="0" applyAlignment="1">
      <alignment horizontal="left" vertical="center" indent="1"/>
    </xf>
    <xf numFmtId="0" fontId="0" fillId="0" borderId="11" xfId="0" applyBorder="1" applyAlignment="1">
      <alignment horizontal="left" vertical="center" indent="1"/>
    </xf>
    <xf numFmtId="0" fontId="0" fillId="0" borderId="6" xfId="0" applyBorder="1" applyAlignment="1">
      <alignment horizontal="left" vertical="center" indent="2"/>
    </xf>
    <xf numFmtId="0" fontId="6" fillId="4" borderId="5" xfId="0" applyFont="1" applyFill="1" applyBorder="1" applyAlignment="1">
      <alignment horizontal="left" vertical="center" indent="1"/>
    </xf>
    <xf numFmtId="0" fontId="6" fillId="4" borderId="6" xfId="0" applyFont="1" applyFill="1" applyBorder="1" applyAlignment="1">
      <alignment horizontal="left" vertical="center" wrapText="1" indent="1"/>
    </xf>
    <xf numFmtId="0" fontId="14" fillId="4" borderId="6" xfId="0" applyFont="1" applyFill="1" applyBorder="1" applyAlignment="1">
      <alignment horizontal="left" vertical="center" wrapText="1" indent="1"/>
    </xf>
    <xf numFmtId="0" fontId="4" fillId="0" borderId="11" xfId="0" applyFont="1" applyBorder="1" applyAlignment="1">
      <alignment horizontal="left" vertical="center" wrapText="1" indent="1"/>
    </xf>
    <xf numFmtId="0" fontId="9" fillId="0" borderId="11" xfId="0" applyFont="1" applyBorder="1" applyAlignment="1">
      <alignment horizontal="left" vertical="center" wrapText="1" indent="1"/>
    </xf>
    <xf numFmtId="0" fontId="34" fillId="5" borderId="0" xfId="0" applyFont="1" applyFill="1" applyAlignment="1">
      <alignment horizontal="left" vertical="center" wrapText="1" indent="1"/>
    </xf>
    <xf numFmtId="0" fontId="0" fillId="5" borderId="0" xfId="0" applyFill="1" applyAlignment="1">
      <alignment horizontal="left" vertical="center" indent="2"/>
    </xf>
    <xf numFmtId="0" fontId="34" fillId="0" borderId="1" xfId="0" applyFont="1" applyBorder="1" applyAlignment="1">
      <alignment horizontal="left" vertical="center" wrapText="1" indent="1"/>
    </xf>
    <xf numFmtId="0" fontId="9" fillId="0" borderId="0" xfId="0" applyFont="1" applyAlignment="1">
      <alignment horizontal="left" vertical="center" wrapText="1" indent="1"/>
    </xf>
    <xf numFmtId="0" fontId="33" fillId="5" borderId="2" xfId="0" applyFont="1" applyFill="1" applyBorder="1" applyAlignment="1">
      <alignment horizontal="left" vertical="center" wrapText="1" indent="1"/>
    </xf>
    <xf numFmtId="0" fontId="33" fillId="5" borderId="0" xfId="0" applyFont="1" applyFill="1" applyAlignment="1">
      <alignment horizontal="left" vertical="center" wrapText="1" indent="1"/>
    </xf>
    <xf numFmtId="0" fontId="11" fillId="5" borderId="0" xfId="0" applyFont="1" applyFill="1" applyAlignment="1">
      <alignment horizontal="left" vertical="center" wrapText="1" indent="1"/>
    </xf>
    <xf numFmtId="0" fontId="0" fillId="0" borderId="3" xfId="0" applyBorder="1" applyAlignment="1">
      <alignment horizontal="left" vertical="center" wrapText="1" indent="1"/>
    </xf>
    <xf numFmtId="0" fontId="2" fillId="0" borderId="4" xfId="0" applyFont="1" applyBorder="1" applyAlignment="1">
      <alignment horizontal="left" vertical="center" wrapText="1" indent="1"/>
    </xf>
    <xf numFmtId="0" fontId="0" fillId="0" borderId="4" xfId="0" applyBorder="1" applyAlignment="1">
      <alignment horizontal="left" vertical="center" indent="2"/>
    </xf>
    <xf numFmtId="0" fontId="0" fillId="0" borderId="3" xfId="0" applyBorder="1" applyAlignment="1">
      <alignment horizontal="left" vertical="center" wrapText="1" indent="3"/>
    </xf>
    <xf numFmtId="0" fontId="0" fillId="0" borderId="4" xfId="0" applyBorder="1" applyAlignment="1">
      <alignment horizontal="left" vertical="center" wrapText="1" indent="1"/>
    </xf>
    <xf numFmtId="0" fontId="3" fillId="2" borderId="0" xfId="0" applyFont="1" applyFill="1" applyAlignment="1">
      <alignment horizontal="left" vertical="center" indent="1"/>
    </xf>
    <xf numFmtId="0" fontId="0" fillId="0" borderId="2" xfId="0" applyBorder="1" applyAlignment="1">
      <alignment horizontal="left" vertical="center" wrapText="1" indent="1"/>
    </xf>
    <xf numFmtId="0" fontId="33" fillId="0" borderId="1" xfId="0" applyFont="1" applyBorder="1" applyAlignment="1">
      <alignment horizontal="left" vertical="center" wrapText="1" indent="1"/>
    </xf>
    <xf numFmtId="0" fontId="33" fillId="0" borderId="11" xfId="0" applyFont="1" applyBorder="1" applyAlignment="1">
      <alignment horizontal="left" vertical="center" wrapText="1" indent="1"/>
    </xf>
    <xf numFmtId="0" fontId="44" fillId="0" borderId="0" xfId="0" applyFont="1" applyAlignment="1">
      <alignment horizontal="left" vertical="center" wrapText="1" indent="1"/>
    </xf>
    <xf numFmtId="0" fontId="40" fillId="0" borderId="0" xfId="0" applyFont="1" applyAlignment="1">
      <alignment horizontal="left" vertical="center" wrapText="1" indent="2"/>
    </xf>
    <xf numFmtId="0" fontId="0" fillId="5" borderId="2" xfId="0" applyFill="1" applyBorder="1" applyAlignment="1">
      <alignment horizontal="left" vertical="center" wrapText="1" indent="1"/>
    </xf>
    <xf numFmtId="0" fontId="0" fillId="5" borderId="0" xfId="0" applyFill="1" applyAlignment="1">
      <alignment horizontal="left" vertical="center" wrapText="1" indent="1"/>
    </xf>
    <xf numFmtId="0" fontId="12" fillId="5" borderId="2" xfId="0" applyFont="1" applyFill="1" applyBorder="1" applyAlignment="1">
      <alignment horizontal="left" vertical="center" wrapText="1" indent="1"/>
    </xf>
    <xf numFmtId="0" fontId="12" fillId="5" borderId="0" xfId="0" applyFont="1" applyFill="1" applyAlignment="1">
      <alignment horizontal="left" vertical="center" wrapText="1" indent="1"/>
    </xf>
    <xf numFmtId="0" fontId="0" fillId="5" borderId="2" xfId="0" applyFill="1" applyBorder="1" applyAlignment="1">
      <alignment horizontal="left" vertical="center" wrapText="1" indent="4"/>
    </xf>
    <xf numFmtId="0" fontId="0" fillId="5" borderId="0" xfId="0" applyFill="1" applyAlignment="1">
      <alignment horizontal="left" vertical="center" wrapText="1" indent="4"/>
    </xf>
    <xf numFmtId="0" fontId="3" fillId="2" borderId="8" xfId="0" applyFont="1" applyFill="1" applyBorder="1" applyAlignment="1">
      <alignment horizontal="left" vertical="center" indent="1"/>
    </xf>
    <xf numFmtId="0" fontId="0" fillId="10" borderId="11" xfId="0" applyFill="1" applyBorder="1" applyAlignment="1">
      <alignment horizontal="left" vertical="center" indent="2"/>
    </xf>
    <xf numFmtId="0" fontId="3" fillId="2" borderId="6" xfId="0" applyFont="1" applyFill="1" applyBorder="1" applyAlignment="1">
      <alignment horizontal="left" vertical="center" indent="1"/>
    </xf>
    <xf numFmtId="0" fontId="20" fillId="2" borderId="0" xfId="0" applyFont="1" applyFill="1" applyAlignment="1">
      <alignment horizontal="left" vertical="center" wrapText="1" indent="1"/>
    </xf>
    <xf numFmtId="0" fontId="0" fillId="0" borderId="1" xfId="0" applyBorder="1" applyAlignment="1">
      <alignment horizontal="left" vertical="center" indent="1"/>
    </xf>
    <xf numFmtId="0" fontId="40" fillId="0" borderId="11" xfId="0" applyFont="1" applyBorder="1" applyAlignment="1">
      <alignment horizontal="left" vertical="center" indent="1"/>
    </xf>
    <xf numFmtId="0" fontId="0" fillId="3" borderId="6" xfId="0" applyFill="1" applyBorder="1" applyAlignment="1">
      <alignment horizontal="left" vertical="center" indent="2"/>
    </xf>
    <xf numFmtId="0" fontId="0" fillId="5" borderId="0" xfId="0" applyFill="1" applyAlignment="1">
      <alignment horizontal="left" vertical="center" indent="1"/>
    </xf>
    <xf numFmtId="0" fontId="38" fillId="0" borderId="2" xfId="0" applyFont="1" applyBorder="1" applyAlignment="1">
      <alignment horizontal="left" vertical="center" indent="1"/>
    </xf>
    <xf numFmtId="0" fontId="0" fillId="3" borderId="6" xfId="0" applyFill="1" applyBorder="1" applyAlignment="1">
      <alignment horizontal="left" vertical="center" indent="1"/>
    </xf>
    <xf numFmtId="0" fontId="48" fillId="0" borderId="0" xfId="0" applyFont="1" applyAlignment="1">
      <alignment wrapText="1"/>
    </xf>
    <xf numFmtId="0" fontId="3" fillId="0" borderId="9" xfId="0" applyFont="1" applyBorder="1" applyAlignment="1">
      <alignment horizontal="right" vertical="center" indent="2"/>
    </xf>
    <xf numFmtId="0" fontId="3" fillId="5" borderId="10" xfId="0" applyFont="1" applyFill="1" applyBorder="1" applyAlignment="1">
      <alignment horizontal="right" vertical="center" indent="2"/>
    </xf>
    <xf numFmtId="0" fontId="3" fillId="5" borderId="9" xfId="0" applyFont="1" applyFill="1" applyBorder="1" applyAlignment="1">
      <alignment horizontal="right" vertical="center" indent="2"/>
    </xf>
    <xf numFmtId="0" fontId="3" fillId="0" borderId="10" xfId="0" applyFont="1" applyBorder="1" applyAlignment="1">
      <alignment horizontal="right" vertical="center" indent="2"/>
    </xf>
    <xf numFmtId="0" fontId="3" fillId="0" borderId="8" xfId="0" applyFont="1" applyBorder="1" applyAlignment="1">
      <alignment horizontal="right" vertical="center" indent="2"/>
    </xf>
    <xf numFmtId="0" fontId="3" fillId="0" borderId="0" xfId="0" applyFont="1" applyAlignment="1">
      <alignment horizontal="right" vertical="center" indent="2"/>
    </xf>
    <xf numFmtId="0" fontId="3" fillId="0" borderId="11" xfId="0" applyFont="1" applyBorder="1" applyAlignment="1">
      <alignment horizontal="right" vertical="center" indent="2"/>
    </xf>
    <xf numFmtId="0" fontId="3" fillId="0" borderId="4" xfId="0" applyFont="1" applyBorder="1" applyAlignment="1">
      <alignment horizontal="right" vertical="center" indent="2"/>
    </xf>
    <xf numFmtId="0" fontId="3" fillId="5" borderId="0" xfId="0" applyFont="1" applyFill="1" applyAlignment="1">
      <alignment horizontal="right" vertical="center" indent="2"/>
    </xf>
    <xf numFmtId="0" fontId="3" fillId="8" borderId="7" xfId="0" applyFont="1" applyFill="1" applyBorder="1" applyAlignment="1">
      <alignment horizontal="right" vertical="center" indent="2"/>
    </xf>
    <xf numFmtId="0" fontId="0" fillId="0" borderId="4" xfId="0" applyBorder="1" applyAlignment="1">
      <alignment horizontal="right" indent="2"/>
    </xf>
    <xf numFmtId="0" fontId="3" fillId="10" borderId="0" xfId="0" applyFont="1" applyFill="1"/>
    <xf numFmtId="0" fontId="39" fillId="10" borderId="0" xfId="0" applyFont="1" applyFill="1"/>
    <xf numFmtId="0" fontId="3" fillId="8" borderId="10" xfId="0" applyFont="1" applyFill="1" applyBorder="1" applyAlignment="1">
      <alignment horizontal="right" vertical="center" indent="2"/>
    </xf>
    <xf numFmtId="0" fontId="0" fillId="5" borderId="5" xfId="0" applyFill="1" applyBorder="1" applyAlignment="1">
      <alignment vertical="center" indent="1"/>
    </xf>
    <xf numFmtId="0" fontId="49" fillId="0" borderId="0" xfId="0" applyFont="1"/>
    <xf numFmtId="0" fontId="37" fillId="10" borderId="0" xfId="2" applyFill="1"/>
    <xf numFmtId="0" fontId="40" fillId="0" borderId="4" xfId="0" applyFont="1" applyBorder="1" applyAlignment="1">
      <alignment horizontal="left" vertical="center" wrapText="1" indent="1"/>
    </xf>
    <xf numFmtId="0" fontId="40" fillId="0" borderId="0" xfId="0" applyFont="1" applyAlignment="1">
      <alignment horizontal="left" vertical="center" wrapText="1" indent="1"/>
    </xf>
    <xf numFmtId="0" fontId="0" fillId="0" borderId="0" xfId="0" applyAlignment="1">
      <alignment vertical="center" indent="1"/>
    </xf>
    <xf numFmtId="10" fontId="43" fillId="0" borderId="13" xfId="0" applyNumberFormat="1" applyFont="1" applyBorder="1" applyAlignment="1">
      <alignment horizontal="right" vertical="center" indent="1"/>
    </xf>
    <xf numFmtId="164" fontId="3" fillId="0" borderId="4" xfId="0" applyNumberFormat="1" applyFont="1" applyBorder="1" applyAlignment="1">
      <alignment horizontal="left" indent="1"/>
    </xf>
    <xf numFmtId="0" fontId="0" fillId="0" borderId="11" xfId="0" applyBorder="1" applyAlignment="1">
      <alignment horizontal="right" vertical="center" indent="2"/>
    </xf>
    <xf numFmtId="0" fontId="0" fillId="5" borderId="0" xfId="0" applyFill="1" applyAlignment="1">
      <alignment horizontal="right" vertical="center" indent="2"/>
    </xf>
    <xf numFmtId="0" fontId="0" fillId="0" borderId="0" xfId="0" applyAlignment="1">
      <alignment horizontal="right" vertical="center" indent="2"/>
    </xf>
    <xf numFmtId="0" fontId="0" fillId="0" borderId="4" xfId="0" applyBorder="1" applyAlignment="1">
      <alignment horizontal="right" vertical="center" indent="2"/>
    </xf>
    <xf numFmtId="0" fontId="2" fillId="0" borderId="11" xfId="0" applyFont="1" applyBorder="1" applyAlignment="1">
      <alignment horizontal="right" vertical="center" wrapText="1" indent="2"/>
    </xf>
    <xf numFmtId="0" fontId="0" fillId="5" borderId="0" xfId="0" applyFill="1" applyAlignment="1">
      <alignment horizontal="right" indent="2"/>
    </xf>
    <xf numFmtId="0" fontId="0" fillId="0" borderId="6" xfId="0" applyBorder="1" applyAlignment="1">
      <alignment horizontal="right" vertical="center" indent="2"/>
    </xf>
    <xf numFmtId="164" fontId="3" fillId="0" borderId="4" xfId="0" applyNumberFormat="1" applyFont="1" applyBorder="1" applyAlignment="1">
      <alignment horizontal="right" indent="1"/>
    </xf>
    <xf numFmtId="0" fontId="2" fillId="0" borderId="0" xfId="0" applyFont="1" applyAlignment="1">
      <alignment vertical="center"/>
    </xf>
    <xf numFmtId="10" fontId="51" fillId="0" borderId="15" xfId="0" applyNumberFormat="1" applyFont="1" applyBorder="1" applyAlignment="1">
      <alignment horizontal="right" vertical="center" indent="1"/>
    </xf>
    <xf numFmtId="0" fontId="3" fillId="0" borderId="2" xfId="0" applyFont="1" applyBorder="1" applyAlignment="1">
      <alignment horizontal="left" vertical="center" wrapText="1" indent="1"/>
    </xf>
    <xf numFmtId="10" fontId="51" fillId="0" borderId="27" xfId="0" applyNumberFormat="1" applyFont="1" applyBorder="1" applyAlignment="1">
      <alignment horizontal="right" vertical="center" indent="1"/>
    </xf>
    <xf numFmtId="0" fontId="0" fillId="0" borderId="15" xfId="0" applyBorder="1" applyAlignment="1">
      <alignment horizontal="left" vertical="center" indent="1"/>
    </xf>
    <xf numFmtId="0" fontId="0" fillId="0" borderId="15" xfId="0" applyBorder="1" applyAlignment="1">
      <alignment horizontal="right" vertical="center" indent="1"/>
    </xf>
    <xf numFmtId="0" fontId="0" fillId="0" borderId="15" xfId="0" applyBorder="1" applyAlignment="1">
      <alignment horizontal="left" vertical="center" wrapText="1" indent="1"/>
    </xf>
    <xf numFmtId="0" fontId="2" fillId="0" borderId="15" xfId="0" applyFont="1" applyBorder="1" applyAlignment="1">
      <alignment horizontal="right" vertical="center" wrapText="1" indent="1"/>
    </xf>
    <xf numFmtId="0" fontId="0" fillId="2" borderId="1" xfId="0" applyFill="1" applyBorder="1"/>
    <xf numFmtId="0" fontId="0" fillId="5" borderId="2" xfId="0" applyFill="1" applyBorder="1" applyAlignment="1">
      <alignment horizontal="right" vertical="center" indent="1"/>
    </xf>
    <xf numFmtId="0" fontId="3" fillId="5" borderId="5" xfId="0" applyFont="1" applyFill="1" applyBorder="1" applyAlignment="1">
      <alignment horizontal="left" vertical="center" indent="1"/>
    </xf>
    <xf numFmtId="0" fontId="2" fillId="0" borderId="27" xfId="0" applyFont="1" applyBorder="1" applyAlignment="1">
      <alignment horizontal="right" vertical="center" wrapText="1" indent="1"/>
    </xf>
    <xf numFmtId="0" fontId="43" fillId="0" borderId="0" xfId="0" applyFont="1" applyAlignment="1">
      <alignment horizontal="left" vertical="center" indent="1"/>
    </xf>
    <xf numFmtId="0" fontId="52" fillId="0" borderId="0" xfId="0" applyFont="1"/>
    <xf numFmtId="0" fontId="21" fillId="0" borderId="11" xfId="0" applyFont="1" applyBorder="1" applyAlignment="1">
      <alignment horizontal="left" vertical="center" wrapText="1" indent="1"/>
    </xf>
    <xf numFmtId="0" fontId="11" fillId="0" borderId="0" xfId="0" applyFont="1" applyAlignment="1">
      <alignment horizontal="left" vertical="center" wrapText="1" indent="1"/>
    </xf>
    <xf numFmtId="0" fontId="13" fillId="0" borderId="0" xfId="0" applyFont="1" applyAlignment="1">
      <alignment horizontal="left" vertical="center" wrapText="1" indent="2"/>
    </xf>
    <xf numFmtId="0" fontId="14" fillId="0" borderId="0" xfId="0" applyFont="1" applyAlignment="1">
      <alignment horizontal="left" vertical="center" wrapText="1" indent="1"/>
    </xf>
    <xf numFmtId="0" fontId="2" fillId="0" borderId="15" xfId="0" applyFont="1" applyBorder="1" applyAlignment="1">
      <alignment horizontal="right" vertical="center" indent="1"/>
    </xf>
    <xf numFmtId="0" fontId="29" fillId="12" borderId="13" xfId="1" applyFont="1" applyFill="1" applyBorder="1" applyAlignment="1">
      <alignment horizontal="center" vertical="center" wrapText="1"/>
    </xf>
    <xf numFmtId="0" fontId="1" fillId="10" borderId="0" xfId="0" applyFont="1" applyFill="1"/>
    <xf numFmtId="0" fontId="52" fillId="10" borderId="0" xfId="0" applyFont="1" applyFill="1"/>
    <xf numFmtId="0" fontId="17" fillId="10" borderId="0" xfId="0" applyFont="1" applyFill="1"/>
    <xf numFmtId="0" fontId="3" fillId="13" borderId="0" xfId="0" applyFont="1" applyFill="1"/>
    <xf numFmtId="0" fontId="0" fillId="13" borderId="0" xfId="0" applyFill="1"/>
    <xf numFmtId="0" fontId="21" fillId="10" borderId="0" xfId="0" applyFont="1" applyFill="1" applyAlignment="1">
      <alignment horizontal="left" wrapText="1"/>
    </xf>
    <xf numFmtId="0" fontId="3" fillId="13" borderId="22" xfId="0" applyFont="1" applyFill="1" applyBorder="1" applyAlignment="1">
      <alignment vertical="center"/>
    </xf>
    <xf numFmtId="0" fontId="0" fillId="13" borderId="28" xfId="0" applyFill="1" applyBorder="1"/>
    <xf numFmtId="0" fontId="0" fillId="9" borderId="26" xfId="0" applyFill="1" applyBorder="1" applyAlignment="1">
      <alignment horizontal="left" vertical="center" indent="1"/>
    </xf>
    <xf numFmtId="0" fontId="0" fillId="10" borderId="0" xfId="0" applyFill="1" applyAlignment="1">
      <alignment vertical="center"/>
    </xf>
    <xf numFmtId="0" fontId="0" fillId="9" borderId="26" xfId="0" applyFill="1" applyBorder="1" applyAlignment="1">
      <alignment horizontal="left" vertical="center" wrapText="1" indent="1"/>
    </xf>
    <xf numFmtId="0" fontId="43" fillId="9" borderId="29" xfId="0" applyFont="1" applyFill="1" applyBorder="1" applyAlignment="1">
      <alignment horizontal="right" vertical="center" indent="1"/>
    </xf>
    <xf numFmtId="0" fontId="3" fillId="10" borderId="0" xfId="0" applyFont="1" applyFill="1" applyAlignment="1">
      <alignment vertical="center"/>
    </xf>
    <xf numFmtId="0" fontId="0" fillId="10" borderId="0" xfId="0" applyFill="1" applyAlignment="1">
      <alignment horizontal="center" vertical="center"/>
    </xf>
    <xf numFmtId="0" fontId="2" fillId="10" borderId="0" xfId="0" applyFont="1" applyFill="1" applyAlignment="1">
      <alignment vertical="center"/>
    </xf>
    <xf numFmtId="0" fontId="2" fillId="9" borderId="26" xfId="0" applyFont="1" applyFill="1" applyBorder="1" applyAlignment="1">
      <alignment horizontal="right" vertical="center" wrapText="1" indent="1"/>
    </xf>
    <xf numFmtId="0" fontId="0" fillId="10" borderId="29" xfId="0" applyFill="1" applyBorder="1" applyAlignment="1">
      <alignment horizontal="right" vertical="center" indent="1"/>
    </xf>
    <xf numFmtId="0" fontId="0" fillId="10" borderId="0" xfId="0" applyFill="1" applyAlignment="1">
      <alignment vertical="center" indent="1"/>
    </xf>
    <xf numFmtId="0" fontId="8" fillId="10" borderId="0" xfId="0" applyFont="1" applyFill="1"/>
    <xf numFmtId="0" fontId="6" fillId="4" borderId="1" xfId="0" applyFont="1" applyFill="1" applyBorder="1" applyAlignment="1">
      <alignment horizontal="left" vertical="center" indent="1"/>
    </xf>
    <xf numFmtId="0" fontId="4" fillId="9" borderId="11" xfId="0" applyFont="1" applyFill="1" applyBorder="1" applyAlignment="1">
      <alignment horizontal="left" vertical="center" wrapText="1" indent="1"/>
    </xf>
    <xf numFmtId="0" fontId="9" fillId="9" borderId="11" xfId="0" applyFont="1" applyFill="1" applyBorder="1" applyAlignment="1">
      <alignment horizontal="left" vertical="center" wrapText="1" indent="1"/>
    </xf>
    <xf numFmtId="0" fontId="9" fillId="10" borderId="11" xfId="0" applyFont="1" applyFill="1" applyBorder="1" applyAlignment="1">
      <alignment horizontal="left" vertical="center" wrapText="1" indent="1"/>
    </xf>
    <xf numFmtId="0" fontId="0" fillId="9" borderId="11" xfId="0" applyFill="1" applyBorder="1" applyAlignment="1">
      <alignment horizontal="right" vertical="center" indent="2"/>
    </xf>
    <xf numFmtId="0" fontId="3" fillId="9" borderId="9" xfId="0" applyFont="1" applyFill="1" applyBorder="1" applyAlignment="1">
      <alignment horizontal="right" vertical="center" indent="2"/>
    </xf>
    <xf numFmtId="0" fontId="3" fillId="10" borderId="0" xfId="0" applyFont="1" applyFill="1" applyAlignment="1">
      <alignment horizontal="right" vertical="center" indent="1"/>
    </xf>
    <xf numFmtId="0" fontId="2" fillId="9" borderId="0" xfId="0" applyFont="1" applyFill="1" applyAlignment="1">
      <alignment horizontal="left" vertical="center" wrapText="1" indent="1"/>
    </xf>
    <xf numFmtId="0" fontId="2" fillId="10" borderId="0" xfId="0" applyFont="1" applyFill="1" applyAlignment="1">
      <alignment horizontal="left" vertical="center" wrapText="1" indent="1"/>
    </xf>
    <xf numFmtId="0" fontId="0" fillId="9" borderId="0" xfId="0" applyFill="1" applyAlignment="1">
      <alignment horizontal="right" vertical="center" indent="2"/>
    </xf>
    <xf numFmtId="0" fontId="3" fillId="9" borderId="10" xfId="0" applyFont="1" applyFill="1" applyBorder="1" applyAlignment="1">
      <alignment horizontal="right" vertical="center" indent="2"/>
    </xf>
    <xf numFmtId="0" fontId="2" fillId="9" borderId="11" xfId="0" applyFont="1" applyFill="1" applyBorder="1" applyAlignment="1">
      <alignment horizontal="left" vertical="center" wrapText="1" indent="1"/>
    </xf>
    <xf numFmtId="0" fontId="2" fillId="10" borderId="11" xfId="0" applyFont="1" applyFill="1" applyBorder="1" applyAlignment="1">
      <alignment horizontal="left" vertical="center" wrapText="1" indent="1"/>
    </xf>
    <xf numFmtId="0" fontId="40" fillId="10" borderId="11" xfId="0" applyFont="1" applyFill="1" applyBorder="1" applyAlignment="1">
      <alignment horizontal="left" vertical="center" wrapText="1" indent="1"/>
    </xf>
    <xf numFmtId="0" fontId="0" fillId="9" borderId="0" xfId="0" applyFill="1" applyAlignment="1">
      <alignment horizontal="left" vertical="center" wrapText="1" indent="1"/>
    </xf>
    <xf numFmtId="0" fontId="9" fillId="9" borderId="0" xfId="0" applyFont="1" applyFill="1" applyAlignment="1">
      <alignment horizontal="left" vertical="center" wrapText="1" indent="1"/>
    </xf>
    <xf numFmtId="0" fontId="9" fillId="10" borderId="0" xfId="0" applyFont="1" applyFill="1" applyAlignment="1">
      <alignment horizontal="left" vertical="center" wrapText="1" indent="1"/>
    </xf>
    <xf numFmtId="0" fontId="25" fillId="10" borderId="0" xfId="0" applyFont="1" applyFill="1" applyAlignment="1">
      <alignment horizontal="left" vertical="center" wrapText="1" indent="1"/>
    </xf>
    <xf numFmtId="0" fontId="33" fillId="9" borderId="0" xfId="0" applyFont="1" applyFill="1" applyAlignment="1">
      <alignment horizontal="left" vertical="center" wrapText="1" indent="1"/>
    </xf>
    <xf numFmtId="0" fontId="11" fillId="9" borderId="0" xfId="0" applyFont="1" applyFill="1" applyAlignment="1">
      <alignment horizontal="left" vertical="center" wrapText="1" indent="1"/>
    </xf>
    <xf numFmtId="0" fontId="11" fillId="10" borderId="0" xfId="0" applyFont="1" applyFill="1" applyAlignment="1">
      <alignment horizontal="left" vertical="center" wrapText="1" indent="1"/>
    </xf>
    <xf numFmtId="0" fontId="0" fillId="10" borderId="0" xfId="0" applyFill="1" applyAlignment="1">
      <alignment horizontal="left" vertical="center" indent="1"/>
    </xf>
    <xf numFmtId="0" fontId="21" fillId="9" borderId="11" xfId="0" applyFont="1" applyFill="1" applyBorder="1" applyAlignment="1">
      <alignment horizontal="left" vertical="center" wrapText="1" indent="1"/>
    </xf>
    <xf numFmtId="0" fontId="3" fillId="9" borderId="8" xfId="0" applyFont="1" applyFill="1" applyBorder="1" applyAlignment="1">
      <alignment horizontal="right" vertical="center" indent="2"/>
    </xf>
    <xf numFmtId="0" fontId="3" fillId="4" borderId="30" xfId="0" applyFont="1" applyFill="1" applyBorder="1" applyAlignment="1">
      <alignment horizontal="left" vertical="center" indent="1"/>
    </xf>
    <xf numFmtId="0" fontId="0" fillId="9" borderId="11" xfId="0" applyFill="1" applyBorder="1" applyAlignment="1">
      <alignment horizontal="left" vertical="center" wrapText="1" indent="1"/>
    </xf>
    <xf numFmtId="0" fontId="38" fillId="9" borderId="0" xfId="0" applyFont="1" applyFill="1" applyAlignment="1">
      <alignment horizontal="left" vertical="center" indent="1"/>
    </xf>
    <xf numFmtId="0" fontId="0" fillId="9" borderId="4" xfId="0" applyFill="1" applyBorder="1" applyAlignment="1">
      <alignment horizontal="left" vertical="center" wrapText="1" indent="3"/>
    </xf>
    <xf numFmtId="0" fontId="0" fillId="9" borderId="4" xfId="0" applyFill="1" applyBorder="1" applyAlignment="1">
      <alignment horizontal="left" vertical="center" wrapText="1" indent="1"/>
    </xf>
    <xf numFmtId="0" fontId="2" fillId="9" borderId="4" xfId="0" applyFont="1" applyFill="1" applyBorder="1" applyAlignment="1">
      <alignment horizontal="left" vertical="center" wrapText="1" indent="1"/>
    </xf>
    <xf numFmtId="0" fontId="2" fillId="10" borderId="4" xfId="0" applyFont="1" applyFill="1" applyBorder="1" applyAlignment="1">
      <alignment horizontal="left" vertical="center" wrapText="1" indent="1"/>
    </xf>
    <xf numFmtId="0" fontId="0" fillId="9" borderId="4" xfId="0" applyFill="1" applyBorder="1" applyAlignment="1">
      <alignment horizontal="right" vertical="center" indent="2"/>
    </xf>
    <xf numFmtId="0" fontId="3" fillId="10" borderId="2" xfId="0" applyFont="1" applyFill="1" applyBorder="1" applyAlignment="1">
      <alignment horizontal="right" vertical="center" indent="1"/>
    </xf>
    <xf numFmtId="0" fontId="3" fillId="9" borderId="11" xfId="0" applyFont="1" applyFill="1" applyBorder="1" applyAlignment="1">
      <alignment horizontal="right" vertical="center" indent="2"/>
    </xf>
    <xf numFmtId="0" fontId="12" fillId="9" borderId="0" xfId="0" applyFont="1" applyFill="1" applyAlignment="1">
      <alignment horizontal="left" vertical="center" wrapText="1" indent="1"/>
    </xf>
    <xf numFmtId="0" fontId="3" fillId="4" borderId="33" xfId="0" applyFont="1" applyFill="1" applyBorder="1" applyAlignment="1">
      <alignment horizontal="left" vertical="center" indent="1"/>
    </xf>
    <xf numFmtId="0" fontId="0" fillId="9" borderId="11" xfId="0" applyFill="1" applyBorder="1" applyAlignment="1">
      <alignment horizontal="left" vertical="center" indent="1"/>
    </xf>
    <xf numFmtId="0" fontId="20" fillId="4" borderId="31" xfId="0" applyFont="1" applyFill="1" applyBorder="1" applyAlignment="1">
      <alignment horizontal="left" vertical="center" wrapText="1" indent="1"/>
    </xf>
    <xf numFmtId="0" fontId="40" fillId="9" borderId="11" xfId="0" applyFont="1" applyFill="1" applyBorder="1" applyAlignment="1">
      <alignment horizontal="left" vertical="center" indent="1"/>
    </xf>
    <xf numFmtId="0" fontId="25" fillId="10" borderId="11" xfId="0" applyFont="1" applyFill="1" applyBorder="1" applyAlignment="1">
      <alignment horizontal="left" vertical="center" wrapText="1" indent="1"/>
    </xf>
    <xf numFmtId="0" fontId="2" fillId="9" borderId="11" xfId="0" applyFont="1" applyFill="1" applyBorder="1" applyAlignment="1">
      <alignment horizontal="right" vertical="center" wrapText="1" indent="2"/>
    </xf>
    <xf numFmtId="0" fontId="25" fillId="9" borderId="11" xfId="0" applyFont="1" applyFill="1" applyBorder="1" applyAlignment="1">
      <alignment horizontal="left" vertical="center" wrapText="1" indent="1"/>
    </xf>
    <xf numFmtId="0" fontId="25" fillId="9" borderId="0" xfId="0" applyFont="1" applyFill="1" applyAlignment="1">
      <alignment horizontal="left" vertical="center" wrapText="1" indent="1"/>
    </xf>
    <xf numFmtId="0" fontId="0" fillId="3" borderId="11" xfId="0" applyFill="1" applyBorder="1" applyAlignment="1">
      <alignment horizontal="left" vertical="center" indent="2"/>
    </xf>
    <xf numFmtId="0" fontId="0" fillId="3" borderId="11" xfId="0" applyFill="1" applyBorder="1" applyAlignment="1">
      <alignment horizontal="left" vertical="center" indent="1"/>
    </xf>
    <xf numFmtId="0" fontId="3" fillId="14" borderId="8" xfId="0" applyFont="1" applyFill="1" applyBorder="1" applyAlignment="1">
      <alignment horizontal="right" vertical="center" indent="2"/>
    </xf>
    <xf numFmtId="0" fontId="0" fillId="10" borderId="34" xfId="0" applyFill="1" applyBorder="1" applyAlignment="1">
      <alignment horizontal="right" indent="1"/>
    </xf>
    <xf numFmtId="0" fontId="0" fillId="10" borderId="34" xfId="0" applyFill="1" applyBorder="1" applyAlignment="1">
      <alignment horizontal="right" indent="2"/>
    </xf>
    <xf numFmtId="0" fontId="0" fillId="10" borderId="0" xfId="0" applyFill="1" applyAlignment="1">
      <alignment horizontal="right" indent="1"/>
    </xf>
    <xf numFmtId="0" fontId="8" fillId="10" borderId="0" xfId="0" applyFont="1" applyFill="1" applyAlignment="1">
      <alignment horizontal="right" vertical="center" indent="1"/>
    </xf>
    <xf numFmtId="0" fontId="11" fillId="9" borderId="11" xfId="0" applyFont="1" applyFill="1" applyBorder="1" applyAlignment="1">
      <alignment horizontal="left" vertical="center" wrapText="1" indent="1"/>
    </xf>
    <xf numFmtId="0" fontId="13" fillId="10" borderId="0" xfId="0" applyFont="1" applyFill="1" applyAlignment="1">
      <alignment horizontal="left" vertical="center" wrapText="1" indent="1"/>
    </xf>
    <xf numFmtId="0" fontId="12" fillId="9" borderId="2" xfId="0" applyFont="1" applyFill="1" applyBorder="1" applyAlignment="1">
      <alignment horizontal="left" vertical="center" wrapText="1" indent="1"/>
    </xf>
    <xf numFmtId="0" fontId="12" fillId="10" borderId="0" xfId="0" applyFont="1" applyFill="1" applyAlignment="1">
      <alignment horizontal="left" vertical="center" wrapText="1" indent="1"/>
    </xf>
    <xf numFmtId="0" fontId="0" fillId="9" borderId="2" xfId="0" applyFill="1" applyBorder="1" applyAlignment="1">
      <alignment horizontal="left" vertical="center" wrapText="1" indent="3"/>
    </xf>
    <xf numFmtId="0" fontId="0" fillId="10" borderId="0" xfId="0" applyFill="1" applyAlignment="1">
      <alignment horizontal="left" vertical="center" wrapText="1" indent="3"/>
    </xf>
    <xf numFmtId="0" fontId="0" fillId="9" borderId="1" xfId="0" applyFill="1" applyBorder="1" applyAlignment="1">
      <alignment horizontal="left" vertical="center" wrapText="1" indent="1"/>
    </xf>
    <xf numFmtId="0" fontId="0" fillId="10" borderId="11" xfId="0" applyFill="1" applyBorder="1" applyAlignment="1">
      <alignment horizontal="left" vertical="center" wrapText="1" indent="1"/>
    </xf>
    <xf numFmtId="0" fontId="0" fillId="10" borderId="0" xfId="0" applyFill="1" applyAlignment="1">
      <alignment horizontal="left" vertical="center"/>
    </xf>
    <xf numFmtId="0" fontId="0" fillId="10" borderId="4" xfId="0" applyFill="1" applyBorder="1" applyAlignment="1">
      <alignment horizontal="right" indent="2"/>
    </xf>
    <xf numFmtId="0" fontId="30" fillId="10" borderId="0" xfId="0" applyFont="1" applyFill="1"/>
    <xf numFmtId="0" fontId="0" fillId="10" borderId="0" xfId="0" applyFill="1" applyAlignment="1">
      <alignment horizontal="right" wrapText="1"/>
    </xf>
    <xf numFmtId="164" fontId="3" fillId="10" borderId="4" xfId="0" applyNumberFormat="1" applyFont="1" applyFill="1" applyBorder="1" applyAlignment="1">
      <alignment horizontal="right" indent="1"/>
    </xf>
    <xf numFmtId="0" fontId="46" fillId="10" borderId="0" xfId="0" applyFont="1" applyFill="1" applyAlignment="1">
      <alignment horizontal="left"/>
    </xf>
    <xf numFmtId="0" fontId="28" fillId="10" borderId="0" xfId="1" applyFont="1" applyFill="1" applyAlignment="1">
      <alignment horizontal="center" vertical="center" wrapText="1"/>
    </xf>
    <xf numFmtId="49" fontId="29" fillId="10" borderId="0" xfId="1" applyNumberFormat="1" applyFont="1" applyFill="1" applyAlignment="1">
      <alignment horizontal="center" vertical="center" wrapText="1"/>
    </xf>
    <xf numFmtId="0" fontId="27" fillId="10" borderId="0" xfId="1" applyFill="1"/>
    <xf numFmtId="0" fontId="27" fillId="10" borderId="0" xfId="1" applyFill="1" applyAlignment="1">
      <alignment horizontal="center" vertical="center"/>
    </xf>
    <xf numFmtId="0" fontId="13" fillId="10" borderId="29" xfId="0" applyFont="1" applyFill="1" applyBorder="1" applyAlignment="1">
      <alignment horizontal="right" vertical="center" indent="1"/>
    </xf>
    <xf numFmtId="164" fontId="40" fillId="10" borderId="29" xfId="0" applyNumberFormat="1" applyFont="1" applyFill="1" applyBorder="1" applyAlignment="1">
      <alignment horizontal="right" vertical="center" indent="1"/>
    </xf>
    <xf numFmtId="0" fontId="0" fillId="9" borderId="26" xfId="0" applyFill="1" applyBorder="1" applyAlignment="1">
      <alignment horizontal="right" vertical="center" wrapText="1" indent="1"/>
    </xf>
    <xf numFmtId="164" fontId="40" fillId="10" borderId="29" xfId="0" applyNumberFormat="1" applyFont="1" applyFill="1" applyBorder="1" applyAlignment="1">
      <alignment horizontal="right" vertical="center"/>
    </xf>
    <xf numFmtId="0" fontId="0" fillId="10" borderId="0" xfId="0" applyFill="1" applyAlignment="1">
      <alignment horizontal="left" vertical="center" wrapText="1" indent="1"/>
    </xf>
    <xf numFmtId="0" fontId="30" fillId="10" borderId="0" xfId="0" applyFont="1" applyFill="1" applyAlignment="1">
      <alignment wrapText="1"/>
    </xf>
    <xf numFmtId="0" fontId="54" fillId="10" borderId="0" xfId="0" applyFont="1" applyFill="1" applyAlignment="1">
      <alignment wrapText="1"/>
    </xf>
    <xf numFmtId="0" fontId="0" fillId="10" borderId="11" xfId="0" applyFill="1" applyBorder="1" applyAlignment="1">
      <alignment horizontal="left" vertical="center" indent="1"/>
    </xf>
    <xf numFmtId="0" fontId="40" fillId="10" borderId="0" xfId="0" applyFont="1" applyFill="1" applyAlignment="1">
      <alignment horizontal="left" vertical="center" wrapText="1" indent="1"/>
    </xf>
    <xf numFmtId="0" fontId="56" fillId="10" borderId="0" xfId="0" applyFont="1" applyFill="1" applyAlignment="1">
      <alignment wrapText="1"/>
    </xf>
    <xf numFmtId="0" fontId="3" fillId="7" borderId="2" xfId="0" applyFont="1" applyFill="1" applyBorder="1" applyAlignment="1">
      <alignment horizontal="left" vertical="center" indent="1"/>
    </xf>
    <xf numFmtId="0" fontId="0" fillId="9" borderId="4" xfId="0" applyFill="1" applyBorder="1" applyAlignment="1">
      <alignment horizontal="left" vertical="center" wrapText="1" indent="4"/>
    </xf>
    <xf numFmtId="0" fontId="55" fillId="9" borderId="4" xfId="0" applyFont="1" applyFill="1" applyBorder="1" applyAlignment="1">
      <alignment horizontal="left" vertical="center" wrapText="1" indent="4"/>
    </xf>
    <xf numFmtId="0" fontId="0" fillId="5" borderId="4" xfId="0" applyFill="1" applyBorder="1" applyAlignment="1">
      <alignment horizontal="left" vertical="center" indent="2"/>
    </xf>
    <xf numFmtId="0" fontId="0" fillId="10" borderId="4" xfId="0" applyFill="1" applyBorder="1" applyAlignment="1">
      <alignment horizontal="left" vertical="center" indent="1"/>
    </xf>
    <xf numFmtId="0" fontId="14" fillId="4" borderId="11" xfId="0" applyFont="1" applyFill="1" applyBorder="1" applyAlignment="1">
      <alignment horizontal="left" vertical="center" wrapText="1" indent="1"/>
    </xf>
    <xf numFmtId="0" fontId="3" fillId="9" borderId="37" xfId="0" applyFont="1" applyFill="1" applyBorder="1" applyAlignment="1">
      <alignment horizontal="right" vertical="center" wrapText="1" indent="1"/>
    </xf>
    <xf numFmtId="0" fontId="3" fillId="10" borderId="38" xfId="0" applyFont="1" applyFill="1" applyBorder="1" applyAlignment="1">
      <alignment horizontal="right" vertical="center" indent="1"/>
    </xf>
    <xf numFmtId="0" fontId="13" fillId="9" borderId="0" xfId="0" applyFont="1" applyFill="1" applyAlignment="1">
      <alignment horizontal="left" vertical="center" wrapText="1" indent="1"/>
    </xf>
    <xf numFmtId="0" fontId="6" fillId="7" borderId="1" xfId="0" applyFont="1" applyFill="1" applyBorder="1" applyAlignment="1">
      <alignment horizontal="left" vertical="center" indent="1"/>
    </xf>
    <xf numFmtId="0" fontId="3" fillId="7" borderId="3" xfId="0" applyFont="1" applyFill="1" applyBorder="1" applyAlignment="1">
      <alignment horizontal="left" vertical="center" wrapText="1" indent="1"/>
    </xf>
    <xf numFmtId="0" fontId="6" fillId="4" borderId="30" xfId="0" applyFont="1" applyFill="1" applyBorder="1" applyAlignment="1">
      <alignment horizontal="left" vertical="center" wrapText="1" indent="1"/>
    </xf>
    <xf numFmtId="0" fontId="6" fillId="7" borderId="12" xfId="0" applyFont="1" applyFill="1" applyBorder="1" applyAlignment="1">
      <alignment horizontal="left" vertical="center" wrapText="1" indent="1"/>
    </xf>
    <xf numFmtId="0" fontId="6" fillId="7" borderId="11" xfId="0" applyFont="1" applyFill="1" applyBorder="1" applyAlignment="1">
      <alignment horizontal="center" vertical="center" wrapText="1" indent="2"/>
    </xf>
    <xf numFmtId="0" fontId="10" fillId="7" borderId="11" xfId="0" applyFont="1" applyFill="1" applyBorder="1" applyAlignment="1">
      <alignment horizontal="left" vertical="center" wrapText="1" indent="1"/>
    </xf>
    <xf numFmtId="0" fontId="53" fillId="10" borderId="0" xfId="0" applyFont="1" applyFill="1" applyAlignment="1">
      <alignment horizontal="left" vertical="center" wrapText="1"/>
    </xf>
    <xf numFmtId="0" fontId="3" fillId="9" borderId="39" xfId="0" applyFont="1" applyFill="1" applyBorder="1" applyAlignment="1">
      <alignment horizontal="left" vertical="center" wrapText="1" indent="1"/>
    </xf>
    <xf numFmtId="10" fontId="43" fillId="10" borderId="40" xfId="0" applyNumberFormat="1" applyFont="1" applyFill="1" applyBorder="1" applyAlignment="1">
      <alignment horizontal="right" vertical="center" indent="1"/>
    </xf>
    <xf numFmtId="0" fontId="0" fillId="6" borderId="6" xfId="0" applyFill="1" applyBorder="1" applyAlignment="1">
      <alignment horizontal="left" indent="1"/>
    </xf>
    <xf numFmtId="0" fontId="0" fillId="6" borderId="6" xfId="0" applyFill="1" applyBorder="1" applyAlignment="1">
      <alignment horizontal="left" vertical="center" indent="2"/>
    </xf>
    <xf numFmtId="0" fontId="3" fillId="10" borderId="7" xfId="0" applyFont="1" applyFill="1" applyBorder="1" applyAlignment="1">
      <alignment horizontal="right" vertical="center" indent="2"/>
    </xf>
    <xf numFmtId="0" fontId="0" fillId="10" borderId="0" xfId="0" applyFill="1" applyAlignment="1">
      <alignment horizontal="left" vertical="center" indent="2"/>
    </xf>
    <xf numFmtId="0" fontId="33" fillId="10" borderId="11" xfId="0" applyFont="1" applyFill="1" applyBorder="1" applyAlignment="1">
      <alignment horizontal="left" vertical="center" wrapText="1" indent="1"/>
    </xf>
    <xf numFmtId="0" fontId="0" fillId="10" borderId="11" xfId="0" applyFill="1" applyBorder="1" applyAlignment="1">
      <alignment horizontal="right" vertical="center" indent="2"/>
    </xf>
    <xf numFmtId="0" fontId="3" fillId="10" borderId="8" xfId="0" applyFont="1" applyFill="1" applyBorder="1" applyAlignment="1">
      <alignment horizontal="right" vertical="center" indent="2"/>
    </xf>
    <xf numFmtId="0" fontId="0" fillId="10" borderId="0" xfId="0" applyFill="1" applyAlignment="1">
      <alignment horizontal="right" vertical="center" indent="2"/>
    </xf>
    <xf numFmtId="0" fontId="3" fillId="10" borderId="9" xfId="0" applyFont="1" applyFill="1" applyBorder="1" applyAlignment="1">
      <alignment horizontal="right" vertical="center" indent="2"/>
    </xf>
    <xf numFmtId="0" fontId="44" fillId="10" borderId="0" xfId="0" applyFont="1" applyFill="1" applyAlignment="1">
      <alignment horizontal="left" vertical="center" wrapText="1" indent="1"/>
    </xf>
    <xf numFmtId="0" fontId="40" fillId="10" borderId="0" xfId="0" applyFont="1" applyFill="1" applyAlignment="1">
      <alignment horizontal="left" vertical="center" wrapText="1" indent="2"/>
    </xf>
    <xf numFmtId="0" fontId="0" fillId="10" borderId="4" xfId="0" applyFill="1" applyBorder="1" applyAlignment="1">
      <alignment horizontal="left" vertical="center" wrapText="1" indent="1"/>
    </xf>
    <xf numFmtId="0" fontId="0" fillId="10" borderId="4" xfId="0" applyFill="1" applyBorder="1" applyAlignment="1">
      <alignment horizontal="left" vertical="center" indent="2"/>
    </xf>
    <xf numFmtId="0" fontId="40" fillId="10" borderId="4" xfId="0" applyFont="1" applyFill="1" applyBorder="1" applyAlignment="1">
      <alignment horizontal="left" vertical="center" wrapText="1" indent="1"/>
    </xf>
    <xf numFmtId="0" fontId="0" fillId="10" borderId="4" xfId="0" applyFill="1" applyBorder="1" applyAlignment="1">
      <alignment horizontal="right" vertical="center" indent="2"/>
    </xf>
    <xf numFmtId="0" fontId="3" fillId="10" borderId="10" xfId="0" applyFont="1" applyFill="1" applyBorder="1" applyAlignment="1">
      <alignment horizontal="right" vertical="center" indent="2"/>
    </xf>
    <xf numFmtId="0" fontId="0" fillId="14" borderId="0" xfId="0" applyFill="1"/>
    <xf numFmtId="0" fontId="0" fillId="18" borderId="0" xfId="0" applyFill="1"/>
    <xf numFmtId="0" fontId="0" fillId="4" borderId="0" xfId="0" applyFill="1"/>
    <xf numFmtId="0" fontId="0" fillId="17" borderId="0" xfId="0" applyFill="1"/>
    <xf numFmtId="0" fontId="37" fillId="0" borderId="0" xfId="2"/>
    <xf numFmtId="0" fontId="61" fillId="0" borderId="0" xfId="2" applyFont="1" applyAlignment="1">
      <alignment vertical="center"/>
    </xf>
    <xf numFmtId="0" fontId="0" fillId="10" borderId="0" xfId="0" applyFill="1" applyAlignment="1">
      <alignment horizontal="left" indent="2"/>
    </xf>
    <xf numFmtId="0" fontId="0" fillId="10" borderId="0" xfId="0" applyFill="1" applyAlignment="1">
      <alignment horizontal="left" indent="1"/>
    </xf>
    <xf numFmtId="0" fontId="63" fillId="19" borderId="0" xfId="0" applyFont="1" applyFill="1"/>
    <xf numFmtId="10" fontId="64" fillId="20" borderId="0" xfId="0" applyNumberFormat="1" applyFont="1" applyFill="1"/>
    <xf numFmtId="0" fontId="67" fillId="21" borderId="0" xfId="0" applyFont="1" applyFill="1"/>
    <xf numFmtId="0" fontId="68" fillId="19" borderId="0" xfId="0" applyFont="1" applyFill="1" applyAlignment="1">
      <alignment horizontal="justify" vertical="center" wrapText="1"/>
    </xf>
    <xf numFmtId="0" fontId="62" fillId="19" borderId="0" xfId="0" applyFont="1" applyFill="1" applyAlignment="1">
      <alignment horizontal="center"/>
    </xf>
    <xf numFmtId="0" fontId="0" fillId="23" borderId="0" xfId="0" applyFill="1"/>
    <xf numFmtId="0" fontId="67" fillId="19" borderId="0" xfId="0" applyFont="1" applyFill="1" applyAlignment="1">
      <alignment horizontal="left"/>
    </xf>
    <xf numFmtId="0" fontId="0" fillId="24" borderId="0" xfId="0" applyFill="1" applyAlignment="1">
      <alignment vertical="center"/>
    </xf>
    <xf numFmtId="0" fontId="68" fillId="19" borderId="0" xfId="0" applyFont="1" applyFill="1" applyAlignment="1">
      <alignment horizontal="left" vertical="center" wrapText="1"/>
    </xf>
    <xf numFmtId="0" fontId="67" fillId="16" borderId="0" xfId="0" applyFont="1" applyFill="1" applyAlignment="1">
      <alignment horizontal="left"/>
    </xf>
    <xf numFmtId="0" fontId="3" fillId="5" borderId="0" xfId="0" applyFont="1" applyFill="1"/>
    <xf numFmtId="0" fontId="0" fillId="5" borderId="0" xfId="0" applyFill="1"/>
    <xf numFmtId="0" fontId="3" fillId="5" borderId="0" xfId="0" applyFont="1" applyFill="1" applyAlignment="1">
      <alignment horizontal="right"/>
    </xf>
    <xf numFmtId="0" fontId="69" fillId="5" borderId="0" xfId="0" applyFont="1" applyFill="1" applyAlignment="1">
      <alignment horizontal="right"/>
    </xf>
    <xf numFmtId="0" fontId="0" fillId="5" borderId="0" xfId="0" applyFill="1" applyAlignment="1">
      <alignment vertical="center"/>
    </xf>
    <xf numFmtId="0" fontId="70" fillId="10" borderId="0" xfId="0" applyFont="1" applyFill="1"/>
    <xf numFmtId="0" fontId="0" fillId="10" borderId="22" xfId="0" applyFill="1" applyBorder="1"/>
    <xf numFmtId="0" fontId="0" fillId="10" borderId="36" xfId="0" applyFill="1" applyBorder="1"/>
    <xf numFmtId="0" fontId="46" fillId="10" borderId="36" xfId="0" applyFont="1" applyFill="1" applyBorder="1" applyAlignment="1">
      <alignment horizontal="left"/>
    </xf>
    <xf numFmtId="0" fontId="0" fillId="10" borderId="17" xfId="0" applyFill="1" applyBorder="1"/>
    <xf numFmtId="0" fontId="0" fillId="10" borderId="26" xfId="0" applyFill="1" applyBorder="1"/>
    <xf numFmtId="0" fontId="0" fillId="10" borderId="29" xfId="0" applyFill="1" applyBorder="1"/>
    <xf numFmtId="0" fontId="0" fillId="10" borderId="25" xfId="0" applyFill="1" applyBorder="1"/>
    <xf numFmtId="0" fontId="0" fillId="10" borderId="35" xfId="0" applyFill="1" applyBorder="1"/>
    <xf numFmtId="0" fontId="0" fillId="10" borderId="24" xfId="0" applyFill="1" applyBorder="1"/>
    <xf numFmtId="0" fontId="0" fillId="10" borderId="0" xfId="0" applyFill="1" applyAlignment="1">
      <alignment horizontal="center"/>
    </xf>
    <xf numFmtId="0" fontId="72" fillId="10" borderId="0" xfId="0" applyFont="1" applyFill="1" applyAlignment="1">
      <alignment vertical="center"/>
    </xf>
    <xf numFmtId="0" fontId="13" fillId="10" borderId="0" xfId="0" applyFont="1" applyFill="1" applyAlignment="1">
      <alignment vertical="center"/>
    </xf>
    <xf numFmtId="0" fontId="3" fillId="4" borderId="0" xfId="0" applyFont="1" applyFill="1"/>
    <xf numFmtId="0" fontId="74" fillId="10" borderId="0" xfId="0" applyFont="1" applyFill="1" applyAlignment="1">
      <alignment horizontal="right"/>
    </xf>
    <xf numFmtId="0" fontId="75" fillId="10" borderId="0" xfId="0" applyFont="1" applyFill="1" applyAlignment="1">
      <alignment horizontal="left" vertical="center" readingOrder="1"/>
    </xf>
    <xf numFmtId="0" fontId="77" fillId="10" borderId="0" xfId="0" applyFont="1" applyFill="1" applyAlignment="1">
      <alignment horizontal="left" vertical="center" readingOrder="1"/>
    </xf>
    <xf numFmtId="0" fontId="3" fillId="10" borderId="0" xfId="0" applyFont="1" applyFill="1" applyAlignment="1">
      <alignment horizontal="center"/>
    </xf>
    <xf numFmtId="0" fontId="0" fillId="25" borderId="0" xfId="0" applyFill="1" applyAlignment="1">
      <alignment horizontal="center"/>
    </xf>
    <xf numFmtId="3" fontId="0" fillId="10" borderId="0" xfId="0" applyNumberFormat="1" applyFill="1"/>
    <xf numFmtId="0" fontId="0" fillId="18" borderId="0" xfId="0" applyFill="1" applyAlignment="1">
      <alignment horizontal="center"/>
    </xf>
    <xf numFmtId="0" fontId="0" fillId="8" borderId="0" xfId="0" applyFill="1" applyAlignment="1">
      <alignment horizontal="center"/>
    </xf>
    <xf numFmtId="0" fontId="0" fillId="14" borderId="0" xfId="0" applyFill="1" applyAlignment="1">
      <alignment horizontal="center"/>
    </xf>
    <xf numFmtId="0" fontId="0" fillId="7" borderId="0" xfId="0" applyFill="1" applyAlignment="1">
      <alignment horizontal="center"/>
    </xf>
    <xf numFmtId="0" fontId="0" fillId="7" borderId="0" xfId="0" applyFill="1"/>
    <xf numFmtId="0" fontId="3" fillId="10" borderId="4" xfId="0" applyFont="1" applyFill="1" applyBorder="1"/>
    <xf numFmtId="10" fontId="3" fillId="10" borderId="0" xfId="0" applyNumberFormat="1" applyFont="1" applyFill="1"/>
    <xf numFmtId="0" fontId="74" fillId="10" borderId="0" xfId="0" applyFont="1" applyFill="1"/>
    <xf numFmtId="0" fontId="6" fillId="7" borderId="11" xfId="0" applyFont="1" applyFill="1" applyBorder="1" applyAlignment="1">
      <alignment horizontal="left" vertical="center" indent="1"/>
    </xf>
    <xf numFmtId="0" fontId="13" fillId="19" borderId="0" xfId="0" applyFont="1" applyFill="1"/>
    <xf numFmtId="0" fontId="6" fillId="19" borderId="0" xfId="0" applyFont="1" applyFill="1"/>
    <xf numFmtId="10" fontId="13" fillId="19" borderId="0" xfId="0" applyNumberFormat="1" applyFont="1" applyFill="1"/>
    <xf numFmtId="10" fontId="13" fillId="20" borderId="0" xfId="0" applyNumberFormat="1" applyFont="1" applyFill="1"/>
    <xf numFmtId="0" fontId="13" fillId="20" borderId="0" xfId="0" applyFont="1" applyFill="1"/>
    <xf numFmtId="0" fontId="13" fillId="19" borderId="0" xfId="0" applyFont="1" applyFill="1" applyAlignment="1">
      <alignment horizontal="left" wrapText="1"/>
    </xf>
    <xf numFmtId="0" fontId="11" fillId="20" borderId="0" xfId="0" applyFont="1" applyFill="1" applyAlignment="1">
      <alignment horizontal="left" wrapText="1"/>
    </xf>
    <xf numFmtId="0" fontId="11" fillId="20" borderId="0" xfId="0" applyFont="1" applyFill="1" applyAlignment="1">
      <alignment horizontal="right" vertical="center"/>
    </xf>
    <xf numFmtId="0" fontId="13" fillId="20" borderId="0" xfId="0" applyFont="1" applyFill="1" applyAlignment="1">
      <alignment horizontal="right"/>
    </xf>
    <xf numFmtId="0" fontId="13" fillId="10" borderId="0" xfId="0" applyFont="1" applyFill="1"/>
    <xf numFmtId="0" fontId="6" fillId="4" borderId="11" xfId="0" applyFont="1" applyFill="1" applyBorder="1" applyAlignment="1">
      <alignment horizontal="left" vertical="center" indent="1"/>
    </xf>
    <xf numFmtId="0" fontId="10" fillId="4" borderId="11" xfId="0" applyFont="1" applyFill="1" applyBorder="1" applyAlignment="1">
      <alignment horizontal="left" vertical="center" wrapText="1" indent="1"/>
    </xf>
    <xf numFmtId="0" fontId="6" fillId="4" borderId="11" xfId="0" applyFont="1" applyFill="1" applyBorder="1" applyAlignment="1">
      <alignment horizontal="left" vertical="center" wrapText="1" indent="1"/>
    </xf>
    <xf numFmtId="0" fontId="6" fillId="4" borderId="8" xfId="0" applyFont="1" applyFill="1" applyBorder="1" applyAlignment="1">
      <alignment horizontal="left" vertical="center" indent="1"/>
    </xf>
    <xf numFmtId="0" fontId="6" fillId="10" borderId="0" xfId="0" applyFont="1" applyFill="1" applyAlignment="1">
      <alignment vertical="center"/>
    </xf>
    <xf numFmtId="0" fontId="21" fillId="9" borderId="1" xfId="0" applyFont="1" applyFill="1" applyBorder="1" applyAlignment="1">
      <alignment horizontal="left" vertical="center" wrapText="1" indent="1"/>
    </xf>
    <xf numFmtId="0" fontId="21" fillId="15" borderId="2" xfId="0" applyFont="1" applyFill="1" applyBorder="1" applyAlignment="1">
      <alignment horizontal="left" vertical="center" wrapText="1" indent="1"/>
    </xf>
    <xf numFmtId="0" fontId="21" fillId="15" borderId="0" xfId="0" applyFont="1" applyFill="1" applyAlignment="1">
      <alignment horizontal="left" vertical="center" wrapText="1"/>
    </xf>
    <xf numFmtId="0" fontId="9" fillId="15" borderId="0" xfId="0" applyFont="1" applyFill="1" applyAlignment="1">
      <alignment horizontal="left" vertical="center" wrapText="1" indent="1"/>
    </xf>
    <xf numFmtId="0" fontId="21" fillId="16" borderId="0" xfId="0" applyFont="1" applyFill="1" applyAlignment="1">
      <alignment horizontal="left" vertical="center"/>
    </xf>
    <xf numFmtId="0" fontId="21" fillId="9" borderId="0" xfId="0" applyFont="1" applyFill="1" applyAlignment="1">
      <alignment horizontal="left" vertical="center" indent="5"/>
    </xf>
    <xf numFmtId="0" fontId="20" fillId="15" borderId="0" xfId="0" applyFont="1" applyFill="1" applyAlignment="1">
      <alignment horizontal="right" vertical="center" indent="2"/>
    </xf>
    <xf numFmtId="0" fontId="20" fillId="10" borderId="2" xfId="0" applyFont="1" applyFill="1" applyBorder="1"/>
    <xf numFmtId="0" fontId="13" fillId="9" borderId="2" xfId="0" applyFont="1" applyFill="1" applyBorder="1" applyAlignment="1">
      <alignment horizontal="left" vertical="center" wrapText="1" indent="1"/>
    </xf>
    <xf numFmtId="0" fontId="34" fillId="9" borderId="0" xfId="0" applyFont="1" applyFill="1" applyAlignment="1">
      <alignment horizontal="left" vertical="center" wrapText="1" indent="1"/>
    </xf>
    <xf numFmtId="0" fontId="21" fillId="9" borderId="0" xfId="0" applyFont="1" applyFill="1" applyAlignment="1">
      <alignment horizontal="left" vertical="center" wrapText="1" indent="1"/>
    </xf>
    <xf numFmtId="0" fontId="13" fillId="9" borderId="0" xfId="0" applyFont="1" applyFill="1" applyAlignment="1">
      <alignment horizontal="right" vertical="center" indent="2"/>
    </xf>
    <xf numFmtId="0" fontId="6" fillId="9" borderId="9" xfId="0" applyFont="1" applyFill="1" applyBorder="1" applyAlignment="1">
      <alignment horizontal="right" vertical="center" indent="2"/>
    </xf>
    <xf numFmtId="0" fontId="6" fillId="10" borderId="0" xfId="0" applyFont="1" applyFill="1" applyAlignment="1">
      <alignment horizontal="right" vertical="center" indent="1"/>
    </xf>
    <xf numFmtId="0" fontId="27" fillId="9" borderId="11" xfId="0" applyFont="1" applyFill="1" applyBorder="1" applyAlignment="1">
      <alignment horizontal="left" vertical="center" wrapText="1" indent="1"/>
    </xf>
    <xf numFmtId="0" fontId="6" fillId="7" borderId="11" xfId="0" applyFont="1" applyFill="1" applyBorder="1" applyAlignment="1">
      <alignment horizontal="left" vertical="center" wrapText="1" indent="1"/>
    </xf>
    <xf numFmtId="0" fontId="6" fillId="7" borderId="8" xfId="0" applyFont="1" applyFill="1" applyBorder="1" applyAlignment="1">
      <alignment horizontal="center" vertical="center" indent="1"/>
    </xf>
    <xf numFmtId="0" fontId="13" fillId="9" borderId="11" xfId="0" applyFont="1" applyFill="1" applyBorder="1" applyAlignment="1">
      <alignment horizontal="left" vertical="center" wrapText="1" indent="1"/>
    </xf>
    <xf numFmtId="0" fontId="13" fillId="10" borderId="11" xfId="0" applyFont="1" applyFill="1" applyBorder="1" applyAlignment="1">
      <alignment horizontal="left" vertical="center" wrapText="1" indent="1"/>
    </xf>
    <xf numFmtId="0" fontId="6" fillId="9" borderId="36" xfId="0" applyFont="1" applyFill="1" applyBorder="1" applyAlignment="1">
      <alignment horizontal="right" vertical="center" indent="2"/>
    </xf>
    <xf numFmtId="0" fontId="6" fillId="9" borderId="17" xfId="0" applyFont="1" applyFill="1" applyBorder="1" applyAlignment="1">
      <alignment horizontal="right" vertical="center" indent="2"/>
    </xf>
    <xf numFmtId="0" fontId="6" fillId="9" borderId="0" xfId="0" applyFont="1" applyFill="1" applyAlignment="1">
      <alignment horizontal="right" vertical="center" indent="2"/>
    </xf>
    <xf numFmtId="0" fontId="27" fillId="9" borderId="1" xfId="0" applyFont="1" applyFill="1" applyBorder="1" applyAlignment="1">
      <alignment horizontal="left" vertical="center" wrapText="1" indent="1"/>
    </xf>
    <xf numFmtId="0" fontId="40" fillId="9" borderId="11" xfId="0" applyFont="1" applyFill="1" applyBorder="1" applyAlignment="1">
      <alignment horizontal="left" vertical="center" wrapText="1" indent="1"/>
    </xf>
    <xf numFmtId="0" fontId="27" fillId="10" borderId="11" xfId="0" applyFont="1" applyFill="1" applyBorder="1" applyAlignment="1">
      <alignment horizontal="left" vertical="center" wrapText="1" indent="1"/>
    </xf>
    <xf numFmtId="0" fontId="6" fillId="9" borderId="8" xfId="0" applyFont="1" applyFill="1" applyBorder="1" applyAlignment="1">
      <alignment horizontal="right" vertical="center" indent="2"/>
    </xf>
    <xf numFmtId="0" fontId="27" fillId="9" borderId="1" xfId="0" applyFont="1" applyFill="1" applyBorder="1" applyAlignment="1">
      <alignment horizontal="left" vertical="center" wrapText="1" indent="3"/>
    </xf>
    <xf numFmtId="0" fontId="27" fillId="10" borderId="11" xfId="0" applyFont="1" applyFill="1" applyBorder="1" applyAlignment="1">
      <alignment horizontal="left" vertical="center" wrapText="1" indent="3"/>
    </xf>
    <xf numFmtId="0" fontId="60" fillId="10" borderId="0" xfId="0" applyFont="1" applyFill="1"/>
    <xf numFmtId="0" fontId="6" fillId="22" borderId="0" xfId="0" applyFont="1" applyFill="1" applyAlignment="1">
      <alignment horizontal="center" wrapText="1"/>
    </xf>
    <xf numFmtId="0" fontId="6" fillId="10" borderId="0" xfId="0" applyFont="1" applyFill="1" applyAlignment="1">
      <alignment horizontal="center"/>
    </xf>
    <xf numFmtId="0" fontId="6" fillId="10" borderId="0" xfId="0" applyFont="1" applyFill="1" applyAlignment="1">
      <alignment horizontal="left"/>
    </xf>
    <xf numFmtId="0" fontId="13" fillId="10" borderId="0" xfId="0" applyFont="1" applyFill="1" applyAlignment="1">
      <alignment horizontal="center"/>
    </xf>
    <xf numFmtId="0" fontId="13" fillId="10" borderId="0" xfId="0" applyFont="1" applyFill="1" applyAlignment="1">
      <alignment horizontal="right"/>
    </xf>
    <xf numFmtId="0" fontId="13" fillId="10" borderId="0" xfId="0" applyFont="1" applyFill="1" applyAlignment="1">
      <alignment horizontal="left"/>
    </xf>
    <xf numFmtId="0" fontId="13" fillId="25" borderId="0" xfId="0" applyFont="1" applyFill="1" applyAlignment="1">
      <alignment horizontal="center"/>
    </xf>
    <xf numFmtId="10" fontId="13" fillId="10" borderId="0" xfId="0" applyNumberFormat="1" applyFont="1" applyFill="1" applyAlignment="1">
      <alignment horizontal="center"/>
    </xf>
    <xf numFmtId="0" fontId="13" fillId="18" borderId="0" xfId="0" applyFont="1" applyFill="1" applyAlignment="1">
      <alignment horizontal="center"/>
    </xf>
    <xf numFmtId="0" fontId="13" fillId="8" borderId="0" xfId="0" applyFont="1" applyFill="1" applyAlignment="1">
      <alignment horizontal="center"/>
    </xf>
    <xf numFmtId="0" fontId="13" fillId="14" borderId="0" xfId="0" applyFont="1" applyFill="1" applyAlignment="1">
      <alignment horizontal="center"/>
    </xf>
    <xf numFmtId="0" fontId="13" fillId="7" borderId="0" xfId="0" applyFont="1" applyFill="1" applyAlignment="1">
      <alignment horizontal="center"/>
    </xf>
    <xf numFmtId="0" fontId="13" fillId="7" borderId="0" xfId="0" applyFont="1" applyFill="1" applyAlignment="1">
      <alignment horizontal="left"/>
    </xf>
    <xf numFmtId="0" fontId="27" fillId="10" borderId="0" xfId="0" applyFont="1" applyFill="1" applyAlignment="1">
      <alignment horizontal="left" vertical="center" wrapText="1" indent="1"/>
    </xf>
    <xf numFmtId="0" fontId="27" fillId="10" borderId="2" xfId="0" applyFont="1" applyFill="1" applyBorder="1" applyAlignment="1">
      <alignment horizontal="left" vertical="center" wrapText="1" indent="1"/>
    </xf>
    <xf numFmtId="0" fontId="13" fillId="0" borderId="0" xfId="0" applyFont="1"/>
    <xf numFmtId="0" fontId="6" fillId="4" borderId="6" xfId="0" applyFont="1" applyFill="1" applyBorder="1" applyAlignment="1">
      <alignment horizontal="left" vertical="center" indent="1"/>
    </xf>
    <xf numFmtId="0" fontId="6" fillId="4" borderId="7" xfId="0" applyFont="1" applyFill="1" applyBorder="1" applyAlignment="1">
      <alignment horizontal="left" vertical="center" indent="1"/>
    </xf>
    <xf numFmtId="0" fontId="6" fillId="0" borderId="0" xfId="0" applyFont="1" applyAlignment="1">
      <alignment vertical="center"/>
    </xf>
    <xf numFmtId="0" fontId="21" fillId="0" borderId="1" xfId="0" applyFont="1" applyBorder="1" applyAlignment="1">
      <alignment horizontal="left" vertical="center" wrapText="1" indent="1"/>
    </xf>
    <xf numFmtId="0" fontId="21" fillId="0" borderId="0" xfId="0" applyFont="1" applyAlignment="1">
      <alignment horizontal="left" vertical="center" wrapText="1" indent="1"/>
    </xf>
    <xf numFmtId="0" fontId="13" fillId="0" borderId="0" xfId="0" applyFont="1" applyAlignment="1">
      <alignment horizontal="left" vertical="center" wrapText="1" indent="1"/>
    </xf>
    <xf numFmtId="0" fontId="13" fillId="0" borderId="0" xfId="0" applyFont="1" applyAlignment="1">
      <alignment horizontal="right" vertical="center" indent="2"/>
    </xf>
    <xf numFmtId="0" fontId="6" fillId="0" borderId="9" xfId="0" applyFont="1" applyBorder="1" applyAlignment="1">
      <alignment horizontal="right" vertical="center" indent="2"/>
    </xf>
    <xf numFmtId="0" fontId="6" fillId="0" borderId="0" xfId="0" applyFont="1" applyAlignment="1">
      <alignment horizontal="right" vertical="center" indent="1"/>
    </xf>
    <xf numFmtId="0" fontId="27" fillId="0" borderId="2" xfId="0" applyFont="1" applyBorder="1" applyAlignment="1">
      <alignment horizontal="left" vertical="center" wrapText="1" indent="1"/>
    </xf>
    <xf numFmtId="0" fontId="27" fillId="0" borderId="0" xfId="0" applyFont="1" applyAlignment="1">
      <alignment horizontal="left" vertical="center" wrapText="1" indent="1"/>
    </xf>
    <xf numFmtId="0" fontId="27" fillId="0" borderId="1" xfId="0" applyFont="1" applyBorder="1" applyAlignment="1">
      <alignment horizontal="left" vertical="center" wrapText="1" indent="1"/>
    </xf>
    <xf numFmtId="0" fontId="6" fillId="7" borderId="8" xfId="0" applyFont="1" applyFill="1" applyBorder="1" applyAlignment="1">
      <alignment horizontal="left" vertical="center" indent="1"/>
    </xf>
    <xf numFmtId="0" fontId="13" fillId="0" borderId="1" xfId="0" applyFont="1" applyBorder="1" applyAlignment="1">
      <alignment horizontal="left" vertical="center" wrapText="1" indent="1"/>
    </xf>
    <xf numFmtId="0" fontId="13" fillId="0" borderId="11" xfId="0" applyFont="1" applyBorder="1" applyAlignment="1">
      <alignment horizontal="left" vertical="center" wrapText="1" indent="1"/>
    </xf>
    <xf numFmtId="0" fontId="6" fillId="0" borderId="11" xfId="0" applyFont="1" applyBorder="1" applyAlignment="1">
      <alignment horizontal="right" vertical="center" indent="2"/>
    </xf>
    <xf numFmtId="0" fontId="6" fillId="0" borderId="8" xfId="0" applyFont="1" applyBorder="1" applyAlignment="1">
      <alignment horizontal="right" vertical="center" indent="2"/>
    </xf>
    <xf numFmtId="0" fontId="6" fillId="5" borderId="9" xfId="0" applyFont="1" applyFill="1" applyBorder="1" applyAlignment="1">
      <alignment horizontal="right" vertical="center" indent="2"/>
    </xf>
    <xf numFmtId="0" fontId="27" fillId="0" borderId="1" xfId="0" applyFont="1" applyBorder="1" applyAlignment="1">
      <alignment horizontal="left" vertical="center" wrapText="1" indent="3"/>
    </xf>
    <xf numFmtId="0" fontId="27" fillId="0" borderId="11" xfId="0" applyFont="1" applyBorder="1" applyAlignment="1">
      <alignment horizontal="left" vertical="center" wrapText="1" indent="1"/>
    </xf>
    <xf numFmtId="0" fontId="6" fillId="0" borderId="7" xfId="0" applyFont="1" applyBorder="1" applyAlignment="1">
      <alignment horizontal="right" vertical="center" indent="2"/>
    </xf>
    <xf numFmtId="0" fontId="13" fillId="19" borderId="0" xfId="0" applyFont="1" applyFill="1" applyAlignment="1">
      <alignment horizontal="right"/>
    </xf>
    <xf numFmtId="0" fontId="23" fillId="10" borderId="0" xfId="0" applyFont="1" applyFill="1" applyAlignment="1">
      <alignment horizontal="left" vertical="center" wrapText="1"/>
    </xf>
    <xf numFmtId="0" fontId="24" fillId="10" borderId="0" xfId="0" applyFont="1" applyFill="1" applyAlignment="1">
      <alignment horizontal="left" vertical="center" wrapText="1"/>
    </xf>
    <xf numFmtId="0" fontId="5" fillId="10" borderId="0" xfId="0" applyFont="1" applyFill="1" applyAlignment="1">
      <alignment horizontal="left" vertical="center" wrapText="1"/>
    </xf>
    <xf numFmtId="0" fontId="13" fillId="19" borderId="0" xfId="0" applyFont="1" applyFill="1" applyAlignment="1">
      <alignment vertical="top" wrapText="1"/>
    </xf>
    <xf numFmtId="0" fontId="13" fillId="19" borderId="0" xfId="0" applyFont="1" applyFill="1" applyAlignment="1">
      <alignment horizontal="left" wrapText="1" indent="1"/>
    </xf>
    <xf numFmtId="0" fontId="13" fillId="20" borderId="0" xfId="0" applyFont="1" applyFill="1" applyAlignment="1">
      <alignment horizontal="right" vertical="center"/>
    </xf>
    <xf numFmtId="0" fontId="11" fillId="10" borderId="0" xfId="0" applyFont="1" applyFill="1" applyAlignment="1">
      <alignment horizontal="left" vertical="center" wrapText="1"/>
    </xf>
    <xf numFmtId="0" fontId="6" fillId="19" borderId="0" xfId="0" applyFont="1" applyFill="1" applyAlignment="1">
      <alignment horizontal="left" wrapText="1"/>
    </xf>
    <xf numFmtId="0" fontId="13" fillId="19" borderId="0" xfId="0" applyFont="1" applyFill="1" applyAlignment="1">
      <alignment horizontal="left" vertical="center" wrapText="1" indent="1"/>
    </xf>
    <xf numFmtId="0" fontId="3" fillId="10" borderId="6" xfId="0" applyFont="1" applyFill="1" applyBorder="1" applyAlignment="1">
      <alignment horizontal="right" wrapText="1"/>
    </xf>
    <xf numFmtId="0" fontId="16" fillId="3" borderId="3" xfId="0" applyFont="1" applyFill="1" applyBorder="1" applyAlignment="1">
      <alignment horizontal="left" vertical="center" indent="1"/>
    </xf>
    <xf numFmtId="0" fontId="0" fillId="3" borderId="6" xfId="0" applyFill="1" applyBorder="1" applyAlignment="1">
      <alignment horizontal="left" vertical="center" indent="1"/>
    </xf>
    <xf numFmtId="0" fontId="0" fillId="3" borderId="11" xfId="0" applyFill="1" applyBorder="1" applyAlignment="1">
      <alignment horizontal="left" vertical="center" indent="2"/>
    </xf>
    <xf numFmtId="0" fontId="3" fillId="10" borderId="34" xfId="0" applyFont="1" applyFill="1" applyBorder="1" applyAlignment="1">
      <alignment horizontal="right" indent="1"/>
    </xf>
    <xf numFmtId="0" fontId="3" fillId="10" borderId="35" xfId="0" applyFont="1" applyFill="1" applyBorder="1" applyAlignment="1">
      <alignment horizontal="right"/>
    </xf>
    <xf numFmtId="0" fontId="18" fillId="6" borderId="4" xfId="0" applyFont="1" applyFill="1" applyBorder="1" applyAlignment="1">
      <alignment horizontal="left" vertical="center"/>
    </xf>
    <xf numFmtId="0" fontId="6" fillId="7" borderId="12" xfId="0" applyFont="1" applyFill="1" applyBorder="1" applyAlignment="1">
      <alignment horizontal="left" vertical="center" wrapText="1" indent="1"/>
    </xf>
    <xf numFmtId="0" fontId="6" fillId="7" borderId="14" xfId="0" applyFont="1" applyFill="1" applyBorder="1" applyAlignment="1">
      <alignment horizontal="left" vertical="center" wrapText="1" indent="1"/>
    </xf>
    <xf numFmtId="0" fontId="6" fillId="7" borderId="2" xfId="0" applyFont="1" applyFill="1" applyBorder="1" applyAlignment="1">
      <alignment horizontal="left" vertical="center" wrapText="1" indent="1"/>
    </xf>
    <xf numFmtId="0" fontId="3" fillId="7" borderId="2" xfId="0" applyFont="1" applyFill="1" applyBorder="1" applyAlignment="1">
      <alignment horizontal="left" vertical="center" wrapText="1" indent="1"/>
    </xf>
    <xf numFmtId="0" fontId="16" fillId="6" borderId="5" xfId="0" applyFont="1" applyFill="1" applyBorder="1" applyAlignment="1">
      <alignment horizontal="left" indent="1"/>
    </xf>
    <xf numFmtId="0" fontId="0" fillId="6" borderId="6" xfId="0" applyFill="1" applyBorder="1" applyAlignment="1">
      <alignment horizontal="left" indent="1"/>
    </xf>
    <xf numFmtId="0" fontId="3" fillId="10" borderId="4" xfId="0" applyFont="1" applyFill="1" applyBorder="1" applyAlignment="1">
      <alignment horizontal="right" indent="1"/>
    </xf>
    <xf numFmtId="0" fontId="3" fillId="4" borderId="30" xfId="0" applyFont="1" applyFill="1" applyBorder="1" applyAlignment="1">
      <alignment horizontal="left" vertical="center" indent="1"/>
    </xf>
    <xf numFmtId="0" fontId="3" fillId="4" borderId="31" xfId="0" applyFont="1" applyFill="1" applyBorder="1" applyAlignment="1">
      <alignment horizontal="left" vertical="center" indent="1"/>
    </xf>
    <xf numFmtId="0" fontId="3" fillId="4" borderId="32" xfId="0" applyFont="1" applyFill="1" applyBorder="1" applyAlignment="1">
      <alignment horizontal="left" vertical="center" indent="1"/>
    </xf>
    <xf numFmtId="0" fontId="0" fillId="9" borderId="26" xfId="0" applyFill="1" applyBorder="1" applyAlignment="1">
      <alignment horizontal="left" vertical="center" wrapText="1" indent="1"/>
    </xf>
    <xf numFmtId="0" fontId="0" fillId="9" borderId="29" xfId="0" applyFill="1" applyBorder="1" applyAlignment="1">
      <alignment horizontal="left" vertical="center" wrapText="1" indent="1"/>
    </xf>
    <xf numFmtId="0" fontId="31" fillId="3" borderId="4" xfId="0" applyFont="1" applyFill="1" applyBorder="1" applyAlignment="1">
      <alignment horizontal="left" vertical="center" wrapText="1"/>
    </xf>
    <xf numFmtId="0" fontId="7" fillId="3" borderId="0" xfId="0" applyFont="1" applyFill="1" applyAlignment="1">
      <alignment horizontal="left" vertical="center" wrapText="1"/>
    </xf>
    <xf numFmtId="0" fontId="6" fillId="4" borderId="13" xfId="0" applyFont="1" applyFill="1" applyBorder="1" applyAlignment="1">
      <alignment horizontal="left" vertical="center" wrapText="1" indent="1"/>
    </xf>
    <xf numFmtId="0" fontId="3" fillId="4" borderId="14" xfId="0" applyFont="1" applyFill="1" applyBorder="1" applyAlignment="1">
      <alignment horizontal="left" vertical="center" wrapText="1" indent="1"/>
    </xf>
    <xf numFmtId="0" fontId="6" fillId="4" borderId="31" xfId="0" applyFont="1" applyFill="1" applyBorder="1" applyAlignment="1">
      <alignment horizontal="left" vertical="center" indent="1"/>
    </xf>
    <xf numFmtId="0" fontId="3" fillId="4" borderId="12" xfId="0" applyFont="1" applyFill="1" applyBorder="1" applyAlignment="1">
      <alignment horizontal="left" vertical="center" wrapText="1" indent="1"/>
    </xf>
    <xf numFmtId="0" fontId="3" fillId="4" borderId="13" xfId="0" applyFont="1" applyFill="1" applyBorder="1" applyAlignment="1">
      <alignment horizontal="left" vertical="center" wrapText="1" indent="1"/>
    </xf>
    <xf numFmtId="0" fontId="60" fillId="10" borderId="0" xfId="0" applyFont="1" applyFill="1" applyAlignment="1">
      <alignment horizontal="left" vertical="top" wrapText="1"/>
    </xf>
    <xf numFmtId="0" fontId="36" fillId="22" borderId="0" xfId="0" applyFont="1" applyFill="1" applyAlignment="1">
      <alignment horizontal="left" vertical="center" wrapText="1"/>
    </xf>
    <xf numFmtId="0" fontId="3" fillId="17" borderId="0" xfId="0" applyFont="1" applyFill="1" applyAlignment="1">
      <alignment horizontal="left"/>
    </xf>
    <xf numFmtId="0" fontId="0" fillId="4" borderId="0" xfId="0" applyFill="1" applyAlignment="1">
      <alignment horizontal="left" indent="2"/>
    </xf>
    <xf numFmtId="0" fontId="0" fillId="10" borderId="0" xfId="0" applyFill="1" applyAlignment="1">
      <alignment horizontal="left" indent="2"/>
    </xf>
    <xf numFmtId="0" fontId="0" fillId="14" borderId="0" xfId="0" applyFill="1" applyAlignment="1">
      <alignment horizontal="left" indent="2"/>
    </xf>
    <xf numFmtId="0" fontId="0" fillId="17" borderId="0" xfId="0" applyFill="1" applyAlignment="1">
      <alignment horizontal="left"/>
    </xf>
    <xf numFmtId="0" fontId="0" fillId="18" borderId="0" xfId="0" applyFill="1" applyAlignment="1">
      <alignment horizontal="left"/>
    </xf>
    <xf numFmtId="0" fontId="3" fillId="2" borderId="12" xfId="0" applyFont="1" applyFill="1" applyBorder="1" applyAlignment="1">
      <alignment horizontal="left" vertical="center" indent="1"/>
    </xf>
    <xf numFmtId="0" fontId="3" fillId="2" borderId="13" xfId="0" applyFont="1" applyFill="1" applyBorder="1" applyAlignment="1">
      <alignment horizontal="left" vertical="center" indent="1"/>
    </xf>
    <xf numFmtId="0" fontId="3" fillId="2" borderId="2" xfId="0" applyFont="1" applyFill="1" applyBorder="1" applyAlignment="1">
      <alignment horizontal="left" vertical="center" indent="1"/>
    </xf>
    <xf numFmtId="0" fontId="3" fillId="2" borderId="14" xfId="0" applyFont="1" applyFill="1" applyBorder="1" applyAlignment="1">
      <alignment horizontal="left" vertical="center" indent="1"/>
    </xf>
    <xf numFmtId="0" fontId="74" fillId="10" borderId="0" xfId="0" applyFont="1" applyFill="1" applyAlignment="1">
      <alignment horizontal="left" wrapText="1"/>
    </xf>
    <xf numFmtId="0" fontId="0" fillId="10" borderId="0" xfId="0" applyFill="1" applyAlignment="1">
      <alignment horizontal="left" vertical="center" wrapText="1"/>
    </xf>
    <xf numFmtId="0" fontId="3" fillId="2" borderId="11" xfId="0" applyFont="1" applyFill="1" applyBorder="1" applyAlignment="1">
      <alignment horizontal="left" vertical="center" indent="1"/>
    </xf>
    <xf numFmtId="0" fontId="3" fillId="2" borderId="0" xfId="0" applyFont="1" applyFill="1" applyAlignment="1">
      <alignment horizontal="left" vertical="center" indent="1"/>
    </xf>
    <xf numFmtId="0" fontId="3" fillId="2" borderId="4" xfId="0" applyFont="1" applyFill="1" applyBorder="1" applyAlignment="1">
      <alignment horizontal="left" vertical="center" indent="1"/>
    </xf>
    <xf numFmtId="0" fontId="6" fillId="2" borderId="11" xfId="0" applyFont="1" applyFill="1" applyBorder="1" applyAlignment="1">
      <alignment horizontal="left" vertical="center" wrapText="1" indent="1"/>
    </xf>
    <xf numFmtId="0" fontId="6" fillId="2" borderId="0" xfId="0" applyFont="1" applyFill="1" applyAlignment="1">
      <alignment horizontal="left" vertical="center" wrapText="1" indent="1"/>
    </xf>
    <xf numFmtId="0" fontId="21" fillId="0" borderId="0" xfId="0" applyFont="1" applyAlignment="1">
      <alignment horizontal="left" wrapText="1"/>
    </xf>
    <xf numFmtId="0" fontId="3" fillId="2" borderId="1" xfId="0" applyFont="1" applyFill="1" applyBorder="1" applyAlignment="1">
      <alignment horizontal="left" vertical="center" indent="1"/>
    </xf>
    <xf numFmtId="0" fontId="3" fillId="2" borderId="3" xfId="0" applyFont="1" applyFill="1" applyBorder="1" applyAlignment="1">
      <alignment horizontal="left" vertical="center" indent="1"/>
    </xf>
    <xf numFmtId="0" fontId="6" fillId="2" borderId="12" xfId="0" applyFont="1" applyFill="1" applyBorder="1" applyAlignment="1">
      <alignment horizontal="left" vertical="center" wrapText="1" indent="1"/>
    </xf>
    <xf numFmtId="0" fontId="6" fillId="2" borderId="13" xfId="0" applyFont="1" applyFill="1" applyBorder="1" applyAlignment="1">
      <alignment horizontal="left" vertical="center" wrapText="1" indent="1"/>
    </xf>
    <xf numFmtId="0" fontId="3" fillId="2" borderId="13" xfId="0" applyFont="1" applyFill="1" applyBorder="1" applyAlignment="1">
      <alignment horizontal="left" vertical="center" wrapText="1" indent="1"/>
    </xf>
    <xf numFmtId="0" fontId="3" fillId="2" borderId="8" xfId="0" applyFont="1" applyFill="1" applyBorder="1" applyAlignment="1">
      <alignment horizontal="left" vertical="center" wrapText="1" indent="1"/>
    </xf>
    <xf numFmtId="0" fontId="3" fillId="2" borderId="9" xfId="0" applyFont="1" applyFill="1" applyBorder="1" applyAlignment="1">
      <alignment horizontal="left" vertical="center" wrapText="1" indent="1"/>
    </xf>
    <xf numFmtId="0" fontId="6" fillId="2" borderId="8" xfId="0" applyFont="1" applyFill="1" applyBorder="1" applyAlignment="1">
      <alignment horizontal="left" vertical="center" indent="1"/>
    </xf>
    <xf numFmtId="0" fontId="6" fillId="2" borderId="9" xfId="0" applyFont="1" applyFill="1" applyBorder="1" applyAlignment="1">
      <alignment horizontal="left" vertical="center" indent="1"/>
    </xf>
    <xf numFmtId="0" fontId="0" fillId="0" borderId="5" xfId="0" applyBorder="1" applyAlignment="1">
      <alignment horizontal="left" vertical="center" wrapText="1" indent="1"/>
    </xf>
    <xf numFmtId="0" fontId="0" fillId="0" borderId="7" xfId="0" applyBorder="1" applyAlignment="1">
      <alignment horizontal="left" vertical="center" wrapText="1" indent="1"/>
    </xf>
    <xf numFmtId="0" fontId="28" fillId="9" borderId="23" xfId="1" applyFont="1" applyFill="1" applyBorder="1" applyAlignment="1">
      <alignment horizontal="left" vertical="center" wrapText="1"/>
    </xf>
    <xf numFmtId="0" fontId="28" fillId="9" borderId="7" xfId="1" applyFont="1" applyFill="1" applyBorder="1" applyAlignment="1">
      <alignment horizontal="left" vertical="center" wrapText="1"/>
    </xf>
    <xf numFmtId="0" fontId="16" fillId="6" borderId="3" xfId="0" applyFont="1" applyFill="1" applyBorder="1" applyAlignment="1">
      <alignment horizontal="left" indent="1"/>
    </xf>
    <xf numFmtId="0" fontId="0" fillId="6" borderId="4" xfId="0" applyFill="1" applyBorder="1" applyAlignment="1">
      <alignment horizontal="left" indent="1"/>
    </xf>
    <xf numFmtId="0" fontId="16" fillId="3" borderId="5" xfId="0" applyFont="1" applyFill="1" applyBorder="1" applyAlignment="1">
      <alignment horizontal="left" vertical="center" indent="1"/>
    </xf>
    <xf numFmtId="0" fontId="0" fillId="3" borderId="6" xfId="0" applyFill="1" applyBorder="1" applyAlignment="1">
      <alignment horizontal="left" vertical="center" indent="2"/>
    </xf>
    <xf numFmtId="0" fontId="28" fillId="0" borderId="1" xfId="1" applyFont="1" applyBorder="1" applyAlignment="1">
      <alignment horizontal="left" vertical="center" wrapText="1"/>
    </xf>
    <xf numFmtId="0" fontId="28" fillId="0" borderId="11" xfId="1" applyFont="1" applyBorder="1" applyAlignment="1">
      <alignment horizontal="left" vertical="center" wrapText="1"/>
    </xf>
    <xf numFmtId="0" fontId="6" fillId="7" borderId="11" xfId="0" applyFont="1" applyFill="1" applyBorder="1" applyAlignment="1">
      <alignment horizontal="left" vertical="center" indent="1"/>
    </xf>
    <xf numFmtId="0" fontId="6" fillId="7" borderId="4" xfId="0" applyFont="1" applyFill="1" applyBorder="1" applyAlignment="1">
      <alignment horizontal="left" vertical="center" indent="1"/>
    </xf>
    <xf numFmtId="0" fontId="3" fillId="0" borderId="6" xfId="0" applyFont="1" applyBorder="1" applyAlignment="1">
      <alignment horizontal="right" indent="1"/>
    </xf>
    <xf numFmtId="0" fontId="3" fillId="0" borderId="4" xfId="0" applyFont="1" applyBorder="1" applyAlignment="1">
      <alignment horizontal="right" indent="1"/>
    </xf>
    <xf numFmtId="0" fontId="36" fillId="9" borderId="26" xfId="1" applyFont="1" applyFill="1" applyBorder="1" applyAlignment="1">
      <alignment horizontal="center" vertical="center" wrapText="1"/>
    </xf>
    <xf numFmtId="0" fontId="36" fillId="9" borderId="9" xfId="1" applyFont="1" applyFill="1" applyBorder="1" applyAlignment="1">
      <alignment horizontal="center" vertical="center" wrapText="1"/>
    </xf>
  </cellXfs>
  <cellStyles count="3">
    <cellStyle name="Hyperlink" xfId="2" xr:uid="{00000000-000B-0000-0000-000008000000}"/>
    <cellStyle name="Normaali" xfId="0" builtinId="0"/>
    <cellStyle name="Normaali 2" xfId="1" xr:uid="{0F74E599-0361-410F-A171-FF10E43C3F1C}"/>
  </cellStyles>
  <dxfs count="35">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590550</xdr:colOff>
      <xdr:row>28</xdr:row>
      <xdr:rowOff>142875</xdr:rowOff>
    </xdr:from>
    <xdr:to>
      <xdr:col>7</xdr:col>
      <xdr:colOff>76200</xdr:colOff>
      <xdr:row>47</xdr:row>
      <xdr:rowOff>28575</xdr:rowOff>
    </xdr:to>
    <xdr:sp macro="" textlink="">
      <xdr:nvSpPr>
        <xdr:cNvPr id="2" name="Tekstiruutu 1">
          <a:extLst>
            <a:ext uri="{FF2B5EF4-FFF2-40B4-BE49-F238E27FC236}">
              <a16:creationId xmlns:a16="http://schemas.microsoft.com/office/drawing/2014/main" id="{0E184082-98E1-8F43-BBEE-1E8CC5F67CA3}"/>
            </a:ext>
          </a:extLst>
        </xdr:cNvPr>
        <xdr:cNvSpPr txBox="1"/>
      </xdr:nvSpPr>
      <xdr:spPr>
        <a:xfrm>
          <a:off x="590550" y="6315075"/>
          <a:ext cx="5419725" cy="42672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100" b="1">
              <a:latin typeface="+mn-lt"/>
              <a:ea typeface="+mn-lt"/>
              <a:cs typeface="+mn-lt"/>
            </a:rPr>
            <a:t>Yleiset</a:t>
          </a:r>
          <a:r>
            <a:rPr lang="en-US" sz="1100">
              <a:latin typeface="+mn-lt"/>
              <a:ea typeface="+mn-lt"/>
              <a:cs typeface="+mn-lt"/>
            </a:rPr>
            <a:t>:</a:t>
          </a:r>
        </a:p>
        <a:p>
          <a:pPr marL="0" indent="0" algn="l"/>
          <a:r>
            <a:rPr lang="en-US" sz="1100">
              <a:latin typeface="+mn-lt"/>
              <a:ea typeface="+mn-lt"/>
              <a:cs typeface="+mn-lt"/>
            </a:rPr>
            <a:t>Alueen hallinta on jakautunut Liikuntapalveluiden, Tilapalveluiden ja Kadut kesken. </a:t>
          </a:r>
          <a:endParaRPr lang="en-US" sz="1100" b="0" i="0" u="none" strike="noStrike">
            <a:solidFill>
              <a:srgbClr val="000000"/>
            </a:solidFill>
            <a:latin typeface="Aptos Narrow" panose="020B0004020202020204" pitchFamily="34" charset="0"/>
          </a:endParaRPr>
        </a:p>
        <a:p>
          <a:pPr marL="0" indent="0" algn="l"/>
          <a:endParaRPr lang="en-US" sz="1100" b="1">
            <a:latin typeface="+mn-lt"/>
            <a:ea typeface="+mn-lt"/>
            <a:cs typeface="+mn-lt"/>
          </a:endParaRPr>
        </a:p>
        <a:p>
          <a:pPr marL="0" indent="0" algn="l"/>
          <a:r>
            <a:rPr lang="en-US" sz="1100" b="1">
              <a:latin typeface="+mn-lt"/>
              <a:ea typeface="+mn-lt"/>
              <a:cs typeface="+mn-lt"/>
            </a:rPr>
            <a:t>Infra tontilla:</a:t>
          </a:r>
        </a:p>
        <a:p>
          <a:pPr marL="0" indent="0" algn="l"/>
          <a:r>
            <a:rPr lang="en-US" sz="1100">
              <a:latin typeface="+mn-lt"/>
              <a:ea typeface="+mn-lt"/>
              <a:cs typeface="+mn-lt"/>
            </a:rPr>
            <a:t>Haasteita ilmenee pääasiassa ruuhkatuntien aikaan harjoitus/pelivuorojen ollessa käynnissä:</a:t>
          </a:r>
        </a:p>
        <a:p>
          <a:pPr marL="0" indent="0" algn="l"/>
          <a:r>
            <a:rPr lang="en-US" sz="1100">
              <a:latin typeface="+mn-lt"/>
              <a:ea typeface="+mn-lt"/>
              <a:cs typeface="+mn-lt"/>
            </a:rPr>
            <a:t>Pysäköinnin kapasiteetti ei ole riittävä liikuntapaikan ollessa käytössä. Pysäköintiä tapahtuu pysäköintialueen laidoille ja tonttikadun varteen, mikä vaikeuttaa jo ennestään kapean kadun yhteiskäyttöä.</a:t>
          </a:r>
        </a:p>
        <a:p>
          <a:pPr marL="0" indent="0" algn="l"/>
          <a:r>
            <a:rPr lang="en-US" sz="1100">
              <a:latin typeface="+mn-lt"/>
              <a:ea typeface="+mn-lt"/>
              <a:cs typeface="+mn-lt"/>
            </a:rPr>
            <a:t>Liikuntapaikalle on osoitettu liikennemerkein saattoliikennepaikka, joka on tarkoitettu Jyskän koululiikenteelle. Harjoitusvuorojen saattoliikennepaikka toimii liikuntapaikkaa käyttävien autojen pysäköintialueena, eikä saattoliikenteelle ole riittävästi tilaa toimia järkevästi</a:t>
          </a:r>
        </a:p>
        <a:p>
          <a:pPr marL="0" indent="0" algn="l"/>
          <a:r>
            <a:rPr lang="en-US" sz="1100">
              <a:latin typeface="+mn-lt"/>
              <a:ea typeface="+mn-lt"/>
              <a:cs typeface="+mn-lt"/>
            </a:rPr>
            <a:t>Pyöräpysäköintimahdollisuuksina on ainoastaan eturengastelinepaikkoja (28 kpl). Pyöriä lukitaan vähän sinne tänne kiinni kenttää ympäröivään metalliaitaan. </a:t>
          </a:r>
          <a:endParaRPr lang="en-US" sz="1100" b="0" i="0" u="none" strike="noStrike">
            <a:solidFill>
              <a:srgbClr val="000000"/>
            </a:solidFill>
            <a:latin typeface="Aptos Narrow" panose="020B0004020202020204" pitchFamily="34" charset="0"/>
          </a:endParaRPr>
        </a:p>
        <a:p>
          <a:pPr marL="0" indent="0" algn="l"/>
          <a:endParaRPr lang="en-US" sz="1100" b="1">
            <a:latin typeface="+mn-lt"/>
            <a:ea typeface="+mn-lt"/>
            <a:cs typeface="+mn-lt"/>
          </a:endParaRPr>
        </a:p>
        <a:p>
          <a:pPr marL="0" indent="0" algn="l"/>
          <a:r>
            <a:rPr lang="en-US" sz="1100" b="1">
              <a:latin typeface="+mn-lt"/>
              <a:ea typeface="+mn-lt"/>
              <a:cs typeface="+mn-lt"/>
            </a:rPr>
            <a:t>Infra lähiympäristössä:</a:t>
          </a:r>
        </a:p>
        <a:p>
          <a:pPr marL="0" indent="0" algn="l"/>
          <a:r>
            <a:rPr lang="en-US" sz="1100">
              <a:latin typeface="+mn-lt"/>
              <a:ea typeface="+mn-lt"/>
              <a:cs typeface="+mn-lt"/>
            </a:rPr>
            <a:t>Kohteeseen johtava kapea tonttikatu on sekaliikennekatu - toimii hiljaisina tunteita, harjoitusten/tapahtumien yhteydessä liikennettä on runsaasti ja ratkaisu ei palautteen perusteella ole turvallinen.</a:t>
          </a:r>
        </a:p>
        <a:p>
          <a:pPr marL="0" indent="0" algn="l"/>
          <a:r>
            <a:rPr lang="en-US" sz="1100">
              <a:latin typeface="+mn-lt"/>
              <a:ea typeface="+mn-lt"/>
              <a:cs typeface="+mn-lt"/>
            </a:rPr>
            <a:t>Liikuntapaikalle johtavalla suojatiellä Vaajakoskentien yli on asianmukainen liikenteenohjaus, riittävä valaistus sekä keskisaareke.  Palautteiden perusteella ajonopeuksien toteutuma on kuitenkin usein yli rajoituksen (40km/h). Suojatien kohdalla pitkä suora laskien alamäkeen, suojatien kohdalla nopeudet saattavat kasvaa tavoiteltua korkeammiksi. </a:t>
          </a:r>
        </a:p>
        <a:p>
          <a:pPr marL="0" indent="0" algn="l"/>
          <a:endParaRPr lang="en-US" sz="1100">
            <a:latin typeface="+mn-lt"/>
            <a:ea typeface="+mn-lt"/>
            <a:cs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200024</xdr:colOff>
      <xdr:row>3</xdr:row>
      <xdr:rowOff>180975</xdr:rowOff>
    </xdr:from>
    <xdr:to>
      <xdr:col>4</xdr:col>
      <xdr:colOff>1743074</xdr:colOff>
      <xdr:row>13</xdr:row>
      <xdr:rowOff>266700</xdr:rowOff>
    </xdr:to>
    <xdr:sp macro="" textlink="">
      <xdr:nvSpPr>
        <xdr:cNvPr id="2" name="Tekstiruutu 1">
          <a:extLst>
            <a:ext uri="{FF2B5EF4-FFF2-40B4-BE49-F238E27FC236}">
              <a16:creationId xmlns:a16="http://schemas.microsoft.com/office/drawing/2014/main" id="{B7B3BECA-37B3-46F2-81F9-176218D6561C}"/>
            </a:ext>
          </a:extLst>
        </xdr:cNvPr>
        <xdr:cNvSpPr txBox="1"/>
      </xdr:nvSpPr>
      <xdr:spPr>
        <a:xfrm>
          <a:off x="200024" y="1085850"/>
          <a:ext cx="9363075" cy="2419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fi-FI" sz="1100" baseline="0"/>
            <a:t>Arviointi muodostuu kahdesta kokonaisuudesta:</a:t>
          </a:r>
        </a:p>
        <a:p>
          <a:r>
            <a:rPr lang="fi-FI" sz="1100" baseline="0"/>
            <a:t>	1. Liikennejärjestelyt liikuntapaikan </a:t>
          </a:r>
          <a:r>
            <a:rPr lang="fi-FI" sz="1100" u="sng" baseline="0"/>
            <a:t>kiinteistön piha-alueella</a:t>
          </a:r>
        </a:p>
        <a:p>
          <a:r>
            <a:rPr lang="fi-FI" sz="1100" baseline="0"/>
            <a:t>	2. Liikennejärjestelyt liikuntapaikan </a:t>
          </a:r>
          <a:r>
            <a:rPr lang="fi-FI" sz="1100" u="sng" baseline="0"/>
            <a:t>lähiympäristössä</a:t>
          </a:r>
          <a:r>
            <a:rPr lang="fi-FI" sz="1100" baseline="0"/>
            <a:t> (= tarkastelualue on merkittävimmät kulkuväylät liikuntapaikalle lähiympäristössä)</a:t>
          </a:r>
        </a:p>
        <a:p>
          <a:endParaRPr lang="fi-FI" sz="1100" b="0" baseline="0"/>
        </a:p>
        <a:p>
          <a:r>
            <a:rPr lang="fi-FI" sz="1100" b="0" baseline="0"/>
            <a:t>Muokkaa </a:t>
          </a:r>
          <a:r>
            <a:rPr lang="fi-FI" sz="1100" b="1" baseline="0"/>
            <a:t>vain</a:t>
          </a:r>
          <a:r>
            <a:rPr lang="fi-FI" sz="1100" b="0" baseline="0"/>
            <a:t> </a:t>
          </a:r>
          <a:r>
            <a:rPr lang="fi-FI" sz="1100" b="0" u="sng" baseline="0"/>
            <a:t>vaalealla pohjalla </a:t>
          </a:r>
          <a:r>
            <a:rPr lang="fi-FI" sz="1100" b="0" baseline="0"/>
            <a:t>olevia soluja. Kaikki muut toimii automaattisesti soluihin asetetuilla kaavoilla. Älä muokkaa kaavoja.</a:t>
          </a:r>
        </a:p>
        <a:p>
          <a:endParaRPr lang="fi-FI" sz="1100" b="0" baseline="0">
            <a:solidFill>
              <a:schemeClr val="dk1"/>
            </a:solidFill>
          </a:endParaRPr>
        </a:p>
        <a:p>
          <a:r>
            <a:rPr lang="fi-FI" sz="1100" b="0" baseline="0">
              <a:solidFill>
                <a:schemeClr val="dk1"/>
              </a:solidFill>
            </a:rPr>
            <a:t>Täytä kaaviota järjestyksessä:</a:t>
          </a:r>
        </a:p>
        <a:p>
          <a:r>
            <a:rPr lang="fi-FI" sz="1100" b="0" baseline="0">
              <a:solidFill>
                <a:schemeClr val="dk1"/>
              </a:solidFill>
            </a:rPr>
            <a:t>	1. </a:t>
          </a:r>
          <a:r>
            <a:rPr lang="fi-FI" sz="1100" b="1" baseline="0">
              <a:solidFill>
                <a:srgbClr val="FF0000"/>
              </a:solidFill>
            </a:rPr>
            <a:t>Valitse</a:t>
          </a:r>
          <a:r>
            <a:rPr lang="fi-FI" sz="1100" b="0" baseline="0"/>
            <a:t> sarakkeesta "Huomioidaanko asia arvostelussa: VALITSE kyllä/ei" pudotusvalikosta </a:t>
          </a:r>
          <a:r>
            <a:rPr lang="fi-FI" sz="1100" b="1" baseline="0">
              <a:solidFill>
                <a:srgbClr val="FF0000"/>
              </a:solidFill>
            </a:rPr>
            <a:t>Kyllä tai Ei</a:t>
          </a:r>
          <a:r>
            <a:rPr lang="fi-FI" sz="1100" b="0" baseline="0"/>
            <a:t>. Tämä vaikuttaa kohteen 	kokonaispisteisiin automaattisella kaavalla.</a:t>
          </a:r>
        </a:p>
        <a:p>
          <a:r>
            <a:rPr lang="fi-FI" sz="1100" b="0" baseline="0"/>
            <a:t>		</a:t>
          </a:r>
          <a:r>
            <a:rPr lang="fi-FI" sz="1100" b="0" i="1" baseline="0"/>
            <a:t>Esimerkiksi jos kiinteistön piha-alueella ei ole suojateitä, valitse "Ei" sillä arvosteltava asia ei koske kyseistä liikuntapaikkaa.</a:t>
          </a:r>
        </a:p>
        <a:p>
          <a:r>
            <a:rPr lang="fi-FI" sz="1100" b="0" baseline="0"/>
            <a:t>	2. Anna arvioitavalle asialle piste siihen tarkoitetussa sarakkeessa: 2=hyvä toteutus, 1=tyydyttävä toteutus, 0=huono toteutus. Esimerkki kriteerit on 	nähtävissä solun muistiinpanoissa (punainen kolmio solun yläreunassa)</a:t>
          </a:r>
        </a:p>
        <a:p>
          <a:r>
            <a:rPr lang="fi-FI" sz="1100" b="0" baseline="0"/>
            <a:t>	3. Kirjaa mahdolliset huomiot pisteytyksestä siihen tarkoitetussa sarakkeessa.</a:t>
          </a:r>
          <a:endParaRPr lang="fi-FI" sz="1100" b="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1266825</xdr:colOff>
      <xdr:row>20</xdr:row>
      <xdr:rowOff>66675</xdr:rowOff>
    </xdr:from>
    <xdr:to>
      <xdr:col>3</xdr:col>
      <xdr:colOff>406400</xdr:colOff>
      <xdr:row>43</xdr:row>
      <xdr:rowOff>180975</xdr:rowOff>
    </xdr:to>
    <xdr:pic>
      <xdr:nvPicPr>
        <xdr:cNvPr id="2" name="Kuva 1">
          <a:extLst>
            <a:ext uri="{FF2B5EF4-FFF2-40B4-BE49-F238E27FC236}">
              <a16:creationId xmlns:a16="http://schemas.microsoft.com/office/drawing/2014/main" id="{7FE380CA-24A6-42F3-835C-896733C6ABB3}"/>
            </a:ext>
            <a:ext uri="{147F2762-F138-4A5C-976F-8EAC2B608ADB}">
              <a16:predDERef xmlns:a16="http://schemas.microsoft.com/office/drawing/2014/main" pred="{881DD162-2BE9-541D-05E3-76A84C38C1A7}"/>
            </a:ext>
          </a:extLst>
        </xdr:cNvPr>
        <xdr:cNvPicPr>
          <a:picLocks noChangeAspect="1"/>
        </xdr:cNvPicPr>
      </xdr:nvPicPr>
      <xdr:blipFill>
        <a:blip xmlns:r="http://schemas.openxmlformats.org/officeDocument/2006/relationships" r:embed="rId1"/>
        <a:stretch>
          <a:fillRect/>
        </a:stretch>
      </xdr:blipFill>
      <xdr:spPr>
        <a:xfrm>
          <a:off x="1876425" y="5648325"/>
          <a:ext cx="4568825" cy="4543425"/>
        </a:xfrm>
        <a:prstGeom prst="rect">
          <a:avLst/>
        </a:prstGeom>
      </xdr:spPr>
    </xdr:pic>
    <xdr:clientData/>
  </xdr:twoCellAnchor>
  <xdr:twoCellAnchor editAs="oneCell">
    <xdr:from>
      <xdr:col>0</xdr:col>
      <xdr:colOff>304800</xdr:colOff>
      <xdr:row>31</xdr:row>
      <xdr:rowOff>9525</xdr:rowOff>
    </xdr:from>
    <xdr:to>
      <xdr:col>2</xdr:col>
      <xdr:colOff>342900</xdr:colOff>
      <xdr:row>43</xdr:row>
      <xdr:rowOff>28575</xdr:rowOff>
    </xdr:to>
    <xdr:pic>
      <xdr:nvPicPr>
        <xdr:cNvPr id="3" name="Kuva 2">
          <a:extLst>
            <a:ext uri="{FF2B5EF4-FFF2-40B4-BE49-F238E27FC236}">
              <a16:creationId xmlns:a16="http://schemas.microsoft.com/office/drawing/2014/main" id="{F80D1EFE-04A0-4A13-8394-897FEB7AE2D5}"/>
            </a:ext>
            <a:ext uri="{147F2762-F138-4A5C-976F-8EAC2B608ADB}">
              <a16:predDERef xmlns:a16="http://schemas.microsoft.com/office/drawing/2014/main" pred="{58DCB8C6-2F44-49DF-A08B-9FFB0C959619}"/>
            </a:ext>
          </a:extLst>
        </xdr:cNvPr>
        <xdr:cNvPicPr>
          <a:picLocks noChangeAspect="1"/>
        </xdr:cNvPicPr>
      </xdr:nvPicPr>
      <xdr:blipFill>
        <a:blip xmlns:r="http://schemas.openxmlformats.org/officeDocument/2006/relationships" r:embed="rId2"/>
        <a:stretch>
          <a:fillRect/>
        </a:stretch>
      </xdr:blipFill>
      <xdr:spPr>
        <a:xfrm>
          <a:off x="304800" y="7734300"/>
          <a:ext cx="2657475" cy="2305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571499</xdr:colOff>
      <xdr:row>4</xdr:row>
      <xdr:rowOff>141510</xdr:rowOff>
    </xdr:from>
    <xdr:to>
      <xdr:col>19</xdr:col>
      <xdr:colOff>12074</xdr:colOff>
      <xdr:row>37</xdr:row>
      <xdr:rowOff>52920</xdr:rowOff>
    </xdr:to>
    <xdr:pic>
      <xdr:nvPicPr>
        <xdr:cNvPr id="3" name="Kuva 2">
          <a:extLst>
            <a:ext uri="{FF2B5EF4-FFF2-40B4-BE49-F238E27FC236}">
              <a16:creationId xmlns:a16="http://schemas.microsoft.com/office/drawing/2014/main" id="{79B22908-429F-B2E6-4D73-C112E08F60D1}"/>
            </a:ext>
          </a:extLst>
        </xdr:cNvPr>
        <xdr:cNvPicPr>
          <a:picLocks noChangeAspect="1"/>
        </xdr:cNvPicPr>
      </xdr:nvPicPr>
      <xdr:blipFill>
        <a:blip xmlns:r="http://schemas.openxmlformats.org/officeDocument/2006/relationships" r:embed="rId1"/>
        <a:stretch>
          <a:fillRect/>
        </a:stretch>
      </xdr:blipFill>
      <xdr:spPr>
        <a:xfrm>
          <a:off x="571499" y="1351185"/>
          <a:ext cx="11022975" cy="6197910"/>
        </a:xfrm>
        <a:prstGeom prst="rect">
          <a:avLst/>
        </a:prstGeom>
      </xdr:spPr>
    </xdr:pic>
    <xdr:clientData/>
  </xdr:twoCellAnchor>
  <xdr:twoCellAnchor editAs="oneCell">
    <xdr:from>
      <xdr:col>1</xdr:col>
      <xdr:colOff>47624</xdr:colOff>
      <xdr:row>37</xdr:row>
      <xdr:rowOff>164901</xdr:rowOff>
    </xdr:from>
    <xdr:to>
      <xdr:col>18</xdr:col>
      <xdr:colOff>228600</xdr:colOff>
      <xdr:row>69</xdr:row>
      <xdr:rowOff>0</xdr:rowOff>
    </xdr:to>
    <xdr:pic>
      <xdr:nvPicPr>
        <xdr:cNvPr id="2" name="Kuva 1">
          <a:extLst>
            <a:ext uri="{FF2B5EF4-FFF2-40B4-BE49-F238E27FC236}">
              <a16:creationId xmlns:a16="http://schemas.microsoft.com/office/drawing/2014/main" id="{F461312B-61ED-0801-20A2-908DD192CCD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57224" y="7661076"/>
          <a:ext cx="10544176" cy="5931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552450</xdr:colOff>
      <xdr:row>9</xdr:row>
      <xdr:rowOff>59493</xdr:rowOff>
    </xdr:from>
    <xdr:to>
      <xdr:col>26</xdr:col>
      <xdr:colOff>40639</xdr:colOff>
      <xdr:row>47</xdr:row>
      <xdr:rowOff>144086</xdr:rowOff>
    </xdr:to>
    <xdr:pic>
      <xdr:nvPicPr>
        <xdr:cNvPr id="3" name="Kuva 2">
          <a:extLst>
            <a:ext uri="{FF2B5EF4-FFF2-40B4-BE49-F238E27FC236}">
              <a16:creationId xmlns:a16="http://schemas.microsoft.com/office/drawing/2014/main" id="{849EFF3F-AAD5-B72D-B9E4-A2530A71D04F}"/>
            </a:ext>
          </a:extLst>
        </xdr:cNvPr>
        <xdr:cNvPicPr>
          <a:picLocks noChangeAspect="1"/>
        </xdr:cNvPicPr>
      </xdr:nvPicPr>
      <xdr:blipFill>
        <a:blip xmlns:r="http://schemas.openxmlformats.org/officeDocument/2006/relationships" r:embed="rId1"/>
        <a:stretch>
          <a:fillRect/>
        </a:stretch>
      </xdr:blipFill>
      <xdr:spPr>
        <a:xfrm>
          <a:off x="552450" y="2126418"/>
          <a:ext cx="15337789" cy="73235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hyperlink" Target="https://jyvaskyla.sharepoint.com/sites/:x:/r/sites/Aktiivisetharrastusmatkat-hanke/_layouts/15/Doc2.aspx?action=edit&amp;sourcedoc=%7Bc566adf8-c2f2-4fb1-b4fb-3e0391c1fd51%7D&amp;wdOrigin=TEAMS-MAGLEV.teamsSdk_ns.rwc&amp;wdExp=TEAMS-TREATMENT&amp;wdhostclicktime=1754395744587&amp;web=1"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jyvaskyla.sharepoint.com/:x:/r/sites/Aktiivisetharrastusmatkat-hanke/_layouts/15/Doc2.aspx?action=edit&amp;sourcedoc=%7Bc566adf8-c2f2-4fb1-b4fb-3e0391c1fd51%7D&amp;wdOrigin=TEAMS-MAGLEV.teamsSdk_ns.rwc&amp;wdExp=TEAMS-TREATMENT&amp;wdhostclicktime=1754395744587&amp;web=1"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2B7AA-49E5-4165-8328-2B655C8A84AD}">
  <dimension ref="B1:M28"/>
  <sheetViews>
    <sheetView workbookViewId="0">
      <selection activeCell="C25" sqref="C25"/>
    </sheetView>
  </sheetViews>
  <sheetFormatPr defaultColWidth="9.140625" defaultRowHeight="15" x14ac:dyDescent="0.25"/>
  <cols>
    <col min="1" max="1" width="9.140625" style="42"/>
    <col min="2" max="2" width="7.7109375" style="42" customWidth="1"/>
    <col min="3" max="3" width="15.5703125" style="42" customWidth="1"/>
    <col min="4" max="4" width="65.7109375" style="42" customWidth="1"/>
    <col min="5" max="5" width="9.140625" style="42"/>
    <col min="6" max="6" width="29" style="42" customWidth="1"/>
    <col min="7" max="7" width="13.5703125" style="42" customWidth="1"/>
    <col min="8" max="8" width="14" style="42" customWidth="1"/>
    <col min="9" max="9" width="13.85546875" style="42" customWidth="1"/>
    <col min="10" max="16384" width="9.140625" style="42"/>
  </cols>
  <sheetData>
    <row r="1" spans="2:13" ht="26.25" x14ac:dyDescent="0.4">
      <c r="B1" s="43" t="s">
        <v>0</v>
      </c>
    </row>
    <row r="2" spans="2:13" ht="21" x14ac:dyDescent="0.35">
      <c r="B2" s="44" t="s">
        <v>1</v>
      </c>
    </row>
    <row r="3" spans="2:13" ht="21" x14ac:dyDescent="0.35">
      <c r="B3" s="44"/>
    </row>
    <row r="4" spans="2:13" x14ac:dyDescent="0.25">
      <c r="B4" s="45" t="s">
        <v>2</v>
      </c>
    </row>
    <row r="5" spans="2:13" ht="21" x14ac:dyDescent="0.35">
      <c r="B5" s="44"/>
    </row>
    <row r="6" spans="2:13" ht="34.5" customHeight="1" x14ac:dyDescent="0.25">
      <c r="B6" s="465" t="s">
        <v>3</v>
      </c>
      <c r="C6" s="465"/>
      <c r="D6" s="465"/>
      <c r="E6" s="46"/>
      <c r="F6" s="466"/>
      <c r="G6" s="466"/>
      <c r="H6" s="466"/>
    </row>
    <row r="7" spans="2:13" ht="30" x14ac:dyDescent="0.25">
      <c r="B7" s="47" t="s">
        <v>4</v>
      </c>
      <c r="C7" s="48" t="s">
        <v>5</v>
      </c>
      <c r="D7" s="48" t="s">
        <v>6</v>
      </c>
      <c r="E7" s="46"/>
      <c r="F7" s="49" t="s">
        <v>7</v>
      </c>
      <c r="G7" s="49"/>
      <c r="H7" s="46"/>
    </row>
    <row r="8" spans="2:13" x14ac:dyDescent="0.25">
      <c r="B8" s="50" t="s">
        <v>8</v>
      </c>
      <c r="C8" s="46" t="s">
        <v>9</v>
      </c>
      <c r="D8" s="46" t="s">
        <v>10</v>
      </c>
      <c r="E8" s="46"/>
      <c r="F8" s="48" t="s">
        <v>11</v>
      </c>
      <c r="G8" s="51" t="s">
        <v>12</v>
      </c>
      <c r="H8" s="46"/>
    </row>
    <row r="9" spans="2:13" ht="35.25" customHeight="1" x14ac:dyDescent="0.25">
      <c r="B9" s="50" t="s">
        <v>13</v>
      </c>
      <c r="C9" s="46" t="s">
        <v>14</v>
      </c>
      <c r="D9" s="46" t="s">
        <v>15</v>
      </c>
      <c r="E9" s="52"/>
      <c r="F9" s="46" t="s">
        <v>16</v>
      </c>
      <c r="G9" s="53" t="s">
        <v>17</v>
      </c>
      <c r="H9" s="52"/>
    </row>
    <row r="10" spans="2:13" ht="30" x14ac:dyDescent="0.25">
      <c r="B10" s="50" t="s">
        <v>18</v>
      </c>
      <c r="C10" s="46" t="s">
        <v>19</v>
      </c>
      <c r="D10" s="46" t="s">
        <v>20</v>
      </c>
      <c r="E10" s="46"/>
      <c r="F10" s="46" t="s">
        <v>21</v>
      </c>
      <c r="G10" s="53" t="s">
        <v>22</v>
      </c>
      <c r="H10" s="46"/>
    </row>
    <row r="11" spans="2:13" ht="30" x14ac:dyDescent="0.25">
      <c r="B11" s="50" t="s">
        <v>23</v>
      </c>
      <c r="C11" s="46" t="s">
        <v>24</v>
      </c>
      <c r="D11" s="46" t="s">
        <v>25</v>
      </c>
      <c r="E11" s="46"/>
      <c r="F11" s="46" t="s">
        <v>26</v>
      </c>
      <c r="G11" s="53" t="s">
        <v>27</v>
      </c>
      <c r="H11" s="46"/>
    </row>
    <row r="12" spans="2:13" x14ac:dyDescent="0.25">
      <c r="B12" s="50" t="s">
        <v>28</v>
      </c>
      <c r="C12" s="46" t="s">
        <v>29</v>
      </c>
      <c r="D12" s="46" t="s">
        <v>30</v>
      </c>
      <c r="E12" s="46"/>
      <c r="F12" s="46"/>
      <c r="G12" s="46"/>
      <c r="H12" s="46"/>
    </row>
    <row r="13" spans="2:13" ht="29.25" customHeight="1" x14ac:dyDescent="0.25">
      <c r="B13" s="50" t="s">
        <v>31</v>
      </c>
      <c r="C13" s="46" t="s">
        <v>32</v>
      </c>
      <c r="D13" s="46" t="s">
        <v>33</v>
      </c>
      <c r="E13" s="46"/>
      <c r="F13" s="467" t="s">
        <v>34</v>
      </c>
      <c r="G13" s="467"/>
      <c r="H13" s="467"/>
    </row>
    <row r="14" spans="2:13" x14ac:dyDescent="0.25">
      <c r="E14" s="54"/>
      <c r="F14" s="54"/>
      <c r="G14" s="54"/>
      <c r="H14" s="54"/>
      <c r="I14" s="54"/>
      <c r="J14" s="54"/>
      <c r="K14" s="54"/>
      <c r="L14" s="54"/>
      <c r="M14" s="54"/>
    </row>
    <row r="16" spans="2:13" x14ac:dyDescent="0.25">
      <c r="F16" s="162" t="s">
        <v>35</v>
      </c>
    </row>
    <row r="17" spans="6:7" x14ac:dyDescent="0.25">
      <c r="F17" s="161" t="s">
        <v>36</v>
      </c>
    </row>
    <row r="18" spans="6:7" x14ac:dyDescent="0.25">
      <c r="G18" s="42" t="s">
        <v>37</v>
      </c>
    </row>
    <row r="19" spans="6:7" x14ac:dyDescent="0.25">
      <c r="G19" s="42" t="s">
        <v>38</v>
      </c>
    </row>
    <row r="20" spans="6:7" x14ac:dyDescent="0.25">
      <c r="G20" s="42" t="s">
        <v>39</v>
      </c>
    </row>
    <row r="21" spans="6:7" x14ac:dyDescent="0.25">
      <c r="F21" s="161" t="s">
        <v>40</v>
      </c>
    </row>
    <row r="22" spans="6:7" x14ac:dyDescent="0.25">
      <c r="G22" s="42" t="s">
        <v>41</v>
      </c>
    </row>
    <row r="23" spans="6:7" x14ac:dyDescent="0.25">
      <c r="G23" s="42" t="s">
        <v>42</v>
      </c>
    </row>
    <row r="24" spans="6:7" x14ac:dyDescent="0.25">
      <c r="G24" s="42" t="s">
        <v>43</v>
      </c>
    </row>
    <row r="25" spans="6:7" x14ac:dyDescent="0.25">
      <c r="F25" s="161" t="s">
        <v>44</v>
      </c>
    </row>
    <row r="26" spans="6:7" x14ac:dyDescent="0.25">
      <c r="G26" s="42" t="s">
        <v>45</v>
      </c>
    </row>
    <row r="27" spans="6:7" x14ac:dyDescent="0.25">
      <c r="G27" s="42" t="s">
        <v>46</v>
      </c>
    </row>
    <row r="28" spans="6:7" x14ac:dyDescent="0.25">
      <c r="G28" s="42" t="s">
        <v>47</v>
      </c>
    </row>
  </sheetData>
  <mergeCells count="3">
    <mergeCell ref="B6:D6"/>
    <mergeCell ref="F6:H6"/>
    <mergeCell ref="F13:H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D83"/>
  <sheetViews>
    <sheetView topLeftCell="A54" workbookViewId="0">
      <selection activeCell="D69" sqref="D69"/>
    </sheetView>
  </sheetViews>
  <sheetFormatPr defaultRowHeight="15" x14ac:dyDescent="0.25"/>
  <cols>
    <col min="1" max="1" width="26.5703125" customWidth="1"/>
    <col min="2" max="2" width="72.140625" customWidth="1"/>
    <col min="3" max="3" width="15.28515625" customWidth="1"/>
    <col min="4" max="4" width="42.140625" customWidth="1"/>
    <col min="5" max="5" width="12.28515625" customWidth="1"/>
    <col min="6" max="6" width="31.7109375" customWidth="1"/>
    <col min="7" max="7" width="11.28515625" customWidth="1"/>
    <col min="8" max="8" width="9.7109375" customWidth="1"/>
    <col min="9" max="9" width="15" customWidth="1"/>
  </cols>
  <sheetData>
    <row r="1" spans="1:6" ht="31.5" x14ac:dyDescent="0.5">
      <c r="A1" s="1" t="s">
        <v>66</v>
      </c>
    </row>
    <row r="2" spans="1:6" ht="18.75" x14ac:dyDescent="0.3">
      <c r="A2" s="193" t="s">
        <v>67</v>
      </c>
      <c r="D2" s="442"/>
    </row>
    <row r="3" spans="1:6" ht="21" x14ac:dyDescent="0.35">
      <c r="A3" s="9"/>
    </row>
    <row r="4" spans="1:6" ht="21.75" customHeight="1" x14ac:dyDescent="0.25">
      <c r="A4" s="519" t="s">
        <v>338</v>
      </c>
      <c r="B4" s="519"/>
      <c r="C4" s="2"/>
    </row>
    <row r="5" spans="1:6" ht="27.75" customHeight="1" x14ac:dyDescent="0.25">
      <c r="A5" s="519"/>
      <c r="B5" s="519"/>
      <c r="C5" s="2"/>
    </row>
    <row r="6" spans="1:6" ht="21.75" customHeight="1" x14ac:dyDescent="0.25">
      <c r="A6" s="519"/>
      <c r="B6" s="519"/>
    </row>
    <row r="7" spans="1:6" ht="25.5" customHeight="1" x14ac:dyDescent="0.25"/>
    <row r="8" spans="1:6" ht="28.5" customHeight="1" x14ac:dyDescent="0.25">
      <c r="A8" s="6" t="s">
        <v>339</v>
      </c>
      <c r="B8" s="188"/>
      <c r="C8" s="34"/>
    </row>
    <row r="9" spans="1:6" ht="28.5" customHeight="1" x14ac:dyDescent="0.25">
      <c r="A9" s="184" t="s">
        <v>50</v>
      </c>
      <c r="B9" s="185" t="s">
        <v>70</v>
      </c>
      <c r="C9" s="5"/>
    </row>
    <row r="10" spans="1:6" ht="30" x14ac:dyDescent="0.25">
      <c r="A10" s="186" t="s">
        <v>71</v>
      </c>
      <c r="B10" s="198">
        <f>H45+H61</f>
        <v>72</v>
      </c>
      <c r="C10" s="180"/>
      <c r="D10" s="55"/>
      <c r="E10" s="56"/>
      <c r="F10" s="56"/>
    </row>
    <row r="11" spans="1:6" ht="22.5" customHeight="1" x14ac:dyDescent="0.25">
      <c r="A11" s="529" t="s">
        <v>340</v>
      </c>
      <c r="B11" s="530"/>
      <c r="C11" s="180"/>
      <c r="D11" s="55"/>
      <c r="E11" s="56"/>
      <c r="F11" s="56"/>
    </row>
    <row r="12" spans="1:6" x14ac:dyDescent="0.25">
      <c r="A12" s="187" t="s">
        <v>73</v>
      </c>
      <c r="B12" s="181">
        <f>H46</f>
        <v>0.375</v>
      </c>
      <c r="C12" s="180"/>
      <c r="D12" s="55"/>
      <c r="E12" s="56"/>
      <c r="F12" s="56"/>
    </row>
    <row r="13" spans="1:6" x14ac:dyDescent="0.25">
      <c r="A13" s="191" t="s">
        <v>75</v>
      </c>
      <c r="B13" s="183">
        <f>H62</f>
        <v>0.58333333333333337</v>
      </c>
      <c r="C13" s="180"/>
      <c r="D13" s="55"/>
      <c r="E13" s="56"/>
      <c r="F13" s="56"/>
    </row>
    <row r="14" spans="1:6" ht="30" x14ac:dyDescent="0.25">
      <c r="A14" s="182" t="s">
        <v>341</v>
      </c>
      <c r="B14" s="170">
        <f>(B12+B13)/2</f>
        <v>0.47916666666666669</v>
      </c>
      <c r="C14" s="192" t="s">
        <v>78</v>
      </c>
      <c r="E14" s="56"/>
      <c r="F14" s="56"/>
    </row>
    <row r="15" spans="1:6" ht="33.75" customHeight="1" x14ac:dyDescent="0.25">
      <c r="A15" s="133" t="s">
        <v>342</v>
      </c>
      <c r="B15" s="189" t="s">
        <v>343</v>
      </c>
      <c r="C15" s="34"/>
      <c r="E15" s="56"/>
      <c r="F15" s="56"/>
    </row>
    <row r="16" spans="1:6" x14ac:dyDescent="0.25">
      <c r="A16" s="190" t="s">
        <v>344</v>
      </c>
      <c r="B16" s="164"/>
      <c r="C16" s="4"/>
    </row>
    <row r="17" spans="1:9" x14ac:dyDescent="0.25">
      <c r="A17" s="57" t="s">
        <v>345</v>
      </c>
      <c r="B17" s="169"/>
      <c r="C17" s="5"/>
    </row>
    <row r="19" spans="1:9" ht="23.25" customHeight="1" x14ac:dyDescent="0.25">
      <c r="A19" s="493" t="s">
        <v>80</v>
      </c>
      <c r="B19" s="494"/>
      <c r="C19" s="494"/>
      <c r="D19" s="494"/>
      <c r="E19" s="494"/>
      <c r="F19" s="494"/>
      <c r="G19" s="3"/>
      <c r="H19" s="3"/>
      <c r="I19" s="14"/>
    </row>
    <row r="20" spans="1:9" ht="45" customHeight="1" x14ac:dyDescent="0.25">
      <c r="A20" s="110" t="s">
        <v>9</v>
      </c>
      <c r="B20" s="110" t="s">
        <v>14</v>
      </c>
      <c r="C20" s="443" t="s">
        <v>81</v>
      </c>
      <c r="D20" s="443" t="s">
        <v>82</v>
      </c>
      <c r="E20" s="111" t="s">
        <v>84</v>
      </c>
      <c r="F20" s="112" t="s">
        <v>141</v>
      </c>
      <c r="G20" s="111" t="s">
        <v>29</v>
      </c>
      <c r="H20" s="444" t="s">
        <v>12</v>
      </c>
      <c r="I20" s="445"/>
    </row>
    <row r="21" spans="1:9" ht="206.25" customHeight="1" x14ac:dyDescent="0.25">
      <c r="A21" s="525" t="s">
        <v>86</v>
      </c>
      <c r="B21" s="446" t="s">
        <v>87</v>
      </c>
      <c r="C21" s="113"/>
      <c r="D21" s="114" t="s">
        <v>88</v>
      </c>
      <c r="E21" s="104">
        <v>0</v>
      </c>
      <c r="F21" s="95" t="s">
        <v>90</v>
      </c>
      <c r="G21" s="172">
        <v>2</v>
      </c>
      <c r="H21" s="150">
        <f t="shared" ref="H21" si="0">G21*E21</f>
        <v>0</v>
      </c>
      <c r="I21" s="10"/>
    </row>
    <row r="22" spans="1:9" ht="66" customHeight="1" x14ac:dyDescent="0.25">
      <c r="A22" s="526"/>
      <c r="B22" s="74" t="s">
        <v>94</v>
      </c>
      <c r="C22" s="115"/>
      <c r="D22" s="80" t="s">
        <v>93</v>
      </c>
      <c r="E22" s="116">
        <v>0</v>
      </c>
      <c r="F22" s="146"/>
      <c r="G22" s="173">
        <v>1</v>
      </c>
      <c r="H22" s="151">
        <f>E22*G22</f>
        <v>0</v>
      </c>
      <c r="I22" s="10"/>
    </row>
    <row r="23" spans="1:9" ht="83.25" customHeight="1" x14ac:dyDescent="0.25">
      <c r="A23" s="522" t="s">
        <v>100</v>
      </c>
      <c r="B23" s="117" t="s">
        <v>101</v>
      </c>
      <c r="C23" s="95" t="s">
        <v>102</v>
      </c>
      <c r="D23" s="83" t="s">
        <v>103</v>
      </c>
      <c r="E23" s="104">
        <v>0</v>
      </c>
      <c r="F23" s="98" t="s">
        <v>104</v>
      </c>
      <c r="G23" s="172">
        <v>1</v>
      </c>
      <c r="H23" s="150">
        <f>G23*E23</f>
        <v>0</v>
      </c>
      <c r="I23" s="10"/>
    </row>
    <row r="24" spans="1:9" ht="129" customHeight="1" x14ac:dyDescent="0.25">
      <c r="A24" s="523"/>
      <c r="B24" s="447" t="s">
        <v>105</v>
      </c>
      <c r="C24" s="106"/>
      <c r="D24" s="118" t="s">
        <v>93</v>
      </c>
      <c r="E24" s="105">
        <v>0</v>
      </c>
      <c r="F24" s="103" t="s">
        <v>106</v>
      </c>
      <c r="G24" s="174">
        <v>2</v>
      </c>
      <c r="H24" s="150">
        <f>E24*G24</f>
        <v>0</v>
      </c>
      <c r="I24" s="10"/>
    </row>
    <row r="25" spans="1:9" ht="80.25" customHeight="1" x14ac:dyDescent="0.25">
      <c r="A25" s="524"/>
      <c r="B25" s="119" t="s">
        <v>108</v>
      </c>
      <c r="C25" s="120" t="s">
        <v>109</v>
      </c>
      <c r="D25" s="121" t="s">
        <v>93</v>
      </c>
      <c r="E25" s="116"/>
      <c r="F25" s="146"/>
      <c r="G25" s="173"/>
      <c r="H25" s="152"/>
      <c r="I25" s="10"/>
    </row>
    <row r="26" spans="1:9" ht="65.25" customHeight="1" x14ac:dyDescent="0.25">
      <c r="A26" s="527" t="s">
        <v>111</v>
      </c>
      <c r="B26" s="194" t="s">
        <v>112</v>
      </c>
      <c r="C26" s="194"/>
      <c r="D26" s="83" t="s">
        <v>93</v>
      </c>
      <c r="E26" s="104">
        <v>2</v>
      </c>
      <c r="F26" s="108"/>
      <c r="G26" s="172">
        <v>1</v>
      </c>
      <c r="H26" s="154">
        <f>G26*E26</f>
        <v>2</v>
      </c>
      <c r="I26" s="10"/>
    </row>
    <row r="27" spans="1:9" ht="156" customHeight="1" x14ac:dyDescent="0.25">
      <c r="A27" s="528"/>
      <c r="B27" s="448" t="s">
        <v>346</v>
      </c>
      <c r="C27" s="448"/>
      <c r="D27" s="195" t="s">
        <v>93</v>
      </c>
      <c r="E27" s="196">
        <v>2</v>
      </c>
      <c r="F27" s="197"/>
      <c r="G27" s="449">
        <v>1</v>
      </c>
      <c r="H27" s="450">
        <f>G27*E27</f>
        <v>2</v>
      </c>
      <c r="I27" s="451"/>
    </row>
    <row r="28" spans="1:9" ht="76.5" customHeight="1" x14ac:dyDescent="0.25">
      <c r="A28" s="520" t="s">
        <v>115</v>
      </c>
      <c r="B28" s="77" t="s">
        <v>116</v>
      </c>
      <c r="C28" s="100"/>
      <c r="D28" s="83" t="s">
        <v>93</v>
      </c>
      <c r="E28" s="104">
        <v>1</v>
      </c>
      <c r="F28" s="98" t="s">
        <v>117</v>
      </c>
      <c r="G28" s="172">
        <v>2</v>
      </c>
      <c r="H28" s="154">
        <f t="shared" ref="H28:H30" si="1">G28*E28</f>
        <v>2</v>
      </c>
      <c r="I28" s="10"/>
    </row>
    <row r="29" spans="1:9" ht="21.75" customHeight="1" x14ac:dyDescent="0.25">
      <c r="A29" s="510"/>
      <c r="B29" s="147" t="s">
        <v>118</v>
      </c>
      <c r="C29" s="106"/>
      <c r="D29" s="84"/>
      <c r="E29" s="105"/>
      <c r="F29" s="107"/>
      <c r="G29" s="174"/>
      <c r="H29" s="150"/>
      <c r="I29" s="10"/>
    </row>
    <row r="30" spans="1:9" ht="137.25" customHeight="1" x14ac:dyDescent="0.25">
      <c r="A30" s="521"/>
      <c r="B30" s="125" t="s">
        <v>119</v>
      </c>
      <c r="C30" s="126"/>
      <c r="D30" s="123" t="s">
        <v>93</v>
      </c>
      <c r="E30" s="124">
        <v>1</v>
      </c>
      <c r="F30" s="167" t="s">
        <v>120</v>
      </c>
      <c r="G30" s="175">
        <v>1</v>
      </c>
      <c r="H30" s="153">
        <f t="shared" si="1"/>
        <v>1</v>
      </c>
      <c r="I30" s="10"/>
    </row>
    <row r="31" spans="1:9" ht="116.25" customHeight="1" x14ac:dyDescent="0.25">
      <c r="A31" s="127" t="s">
        <v>347</v>
      </c>
      <c r="B31" s="128" t="s">
        <v>91</v>
      </c>
      <c r="C31" s="106"/>
      <c r="D31" s="123" t="s">
        <v>93</v>
      </c>
      <c r="E31" s="105">
        <v>2</v>
      </c>
      <c r="F31" s="107"/>
      <c r="G31" s="174">
        <v>2</v>
      </c>
      <c r="H31" s="155">
        <f>E31*G31</f>
        <v>4</v>
      </c>
      <c r="I31" s="15"/>
    </row>
    <row r="32" spans="1:9" ht="72" customHeight="1" x14ac:dyDescent="0.25">
      <c r="A32" s="514" t="s">
        <v>319</v>
      </c>
      <c r="B32" s="129" t="s">
        <v>320</v>
      </c>
      <c r="C32" s="130"/>
      <c r="D32" s="84" t="s">
        <v>93</v>
      </c>
      <c r="E32" s="104">
        <v>2</v>
      </c>
      <c r="F32" s="108"/>
      <c r="G32" s="172">
        <v>1</v>
      </c>
      <c r="H32" s="156">
        <f>E32*G32</f>
        <v>2</v>
      </c>
      <c r="I32" s="15"/>
    </row>
    <row r="33" spans="1:9" ht="69.75" customHeight="1" x14ac:dyDescent="0.25">
      <c r="A33" s="515"/>
      <c r="B33" s="452" t="s">
        <v>321</v>
      </c>
      <c r="C33" s="453"/>
      <c r="D33" s="84" t="s">
        <v>93</v>
      </c>
      <c r="E33" s="105">
        <v>0</v>
      </c>
      <c r="F33" s="168" t="s">
        <v>322</v>
      </c>
      <c r="G33" s="174">
        <v>2</v>
      </c>
      <c r="H33" s="155">
        <f>G33*E33</f>
        <v>0</v>
      </c>
      <c r="I33" s="15"/>
    </row>
    <row r="34" spans="1:9" ht="77.25" customHeight="1" x14ac:dyDescent="0.25">
      <c r="A34" s="515"/>
      <c r="B34" s="452" t="s">
        <v>323</v>
      </c>
      <c r="C34" s="131" t="s">
        <v>324</v>
      </c>
      <c r="D34" s="84" t="s">
        <v>93</v>
      </c>
      <c r="E34" s="132"/>
      <c r="F34" s="168" t="s">
        <v>348</v>
      </c>
      <c r="G34" s="174">
        <v>2</v>
      </c>
      <c r="H34" s="155">
        <v>0</v>
      </c>
      <c r="I34" s="15"/>
    </row>
    <row r="35" spans="1:9" ht="69" customHeight="1" x14ac:dyDescent="0.25">
      <c r="A35" s="516"/>
      <c r="B35" s="122" t="s">
        <v>328</v>
      </c>
      <c r="C35" s="126"/>
      <c r="D35" s="123" t="s">
        <v>93</v>
      </c>
      <c r="E35" s="124">
        <v>0</v>
      </c>
      <c r="F35" s="167" t="s">
        <v>329</v>
      </c>
      <c r="G35" s="175">
        <v>1</v>
      </c>
      <c r="H35" s="157">
        <f>G35*E35</f>
        <v>0</v>
      </c>
      <c r="I35" s="15"/>
    </row>
    <row r="36" spans="1:9" ht="65.25" customHeight="1" x14ac:dyDescent="0.25">
      <c r="A36" s="525" t="s">
        <v>349</v>
      </c>
      <c r="B36" s="133" t="s">
        <v>96</v>
      </c>
      <c r="C36" s="134"/>
      <c r="D36" s="80" t="s">
        <v>93</v>
      </c>
      <c r="E36" s="116"/>
      <c r="F36" s="146"/>
      <c r="G36" s="173">
        <v>1</v>
      </c>
      <c r="H36" s="158"/>
      <c r="I36" s="15"/>
    </row>
    <row r="37" spans="1:9" ht="18" customHeight="1" x14ac:dyDescent="0.25">
      <c r="A37" s="526"/>
      <c r="B37" s="135" t="s">
        <v>97</v>
      </c>
      <c r="C37" s="136"/>
      <c r="D37" s="80"/>
      <c r="E37" s="116"/>
      <c r="F37" s="146"/>
      <c r="G37" s="173"/>
      <c r="H37" s="158"/>
      <c r="I37" s="15"/>
    </row>
    <row r="38" spans="1:9" ht="121.5" customHeight="1" x14ac:dyDescent="0.25">
      <c r="A38" s="526"/>
      <c r="B38" s="137" t="s">
        <v>350</v>
      </c>
      <c r="C38" s="138"/>
      <c r="D38" s="80" t="s">
        <v>93</v>
      </c>
      <c r="E38" s="116"/>
      <c r="F38" s="146"/>
      <c r="G38" s="173">
        <v>1</v>
      </c>
      <c r="H38" s="152"/>
      <c r="I38" s="10"/>
    </row>
    <row r="39" spans="1:9" ht="96" customHeight="1" x14ac:dyDescent="0.25">
      <c r="A39" s="139" t="s">
        <v>121</v>
      </c>
      <c r="B39" s="77" t="s">
        <v>351</v>
      </c>
      <c r="C39" s="100"/>
      <c r="D39" s="83" t="s">
        <v>93</v>
      </c>
      <c r="E39" s="140">
        <v>1</v>
      </c>
      <c r="F39" s="98" t="s">
        <v>123</v>
      </c>
      <c r="G39" s="172">
        <v>1</v>
      </c>
      <c r="H39" s="156">
        <f>G39*E39</f>
        <v>1</v>
      </c>
      <c r="I39" s="15"/>
    </row>
    <row r="40" spans="1:9" ht="63" customHeight="1" x14ac:dyDescent="0.25">
      <c r="A40" s="141" t="s">
        <v>124</v>
      </c>
      <c r="B40" s="77" t="s">
        <v>125</v>
      </c>
      <c r="C40" s="108"/>
      <c r="D40" s="83" t="s">
        <v>93</v>
      </c>
      <c r="E40" s="104">
        <v>2</v>
      </c>
      <c r="F40" s="83" t="s">
        <v>126</v>
      </c>
      <c r="G40" s="172">
        <v>1</v>
      </c>
      <c r="H40" s="154">
        <f>E40*G40</f>
        <v>2</v>
      </c>
      <c r="I40" s="10"/>
    </row>
    <row r="41" spans="1:9" ht="70.5" customHeight="1" x14ac:dyDescent="0.25">
      <c r="A41" s="142" t="s">
        <v>352</v>
      </c>
      <c r="B41" s="143" t="s">
        <v>128</v>
      </c>
      <c r="C41" s="144"/>
      <c r="D41" s="83" t="s">
        <v>93</v>
      </c>
      <c r="E41" s="104">
        <v>1</v>
      </c>
      <c r="F41" s="95" t="s">
        <v>129</v>
      </c>
      <c r="G41" s="176">
        <v>1</v>
      </c>
      <c r="H41" s="154">
        <f>E41*G41</f>
        <v>1</v>
      </c>
      <c r="I41" s="149" t="s">
        <v>353</v>
      </c>
    </row>
    <row r="42" spans="1:9" ht="103.5" customHeight="1" x14ac:dyDescent="0.25">
      <c r="A42" s="517" t="s">
        <v>131</v>
      </c>
      <c r="B42" s="454" t="s">
        <v>132</v>
      </c>
      <c r="C42" s="95" t="s">
        <v>354</v>
      </c>
      <c r="D42" s="83" t="s">
        <v>93</v>
      </c>
      <c r="E42" s="104"/>
      <c r="F42" s="98" t="s">
        <v>355</v>
      </c>
      <c r="G42" s="172">
        <v>1</v>
      </c>
      <c r="H42" s="156">
        <f>E42*G42</f>
        <v>0</v>
      </c>
      <c r="I42" s="15"/>
    </row>
    <row r="43" spans="1:9" ht="76.5" customHeight="1" x14ac:dyDescent="0.25">
      <c r="A43" s="518"/>
      <c r="B43" s="452" t="s">
        <v>356</v>
      </c>
      <c r="C43" s="103" t="s">
        <v>327</v>
      </c>
      <c r="D43" s="84" t="s">
        <v>93</v>
      </c>
      <c r="E43" s="105">
        <v>1</v>
      </c>
      <c r="F43" s="168" t="s">
        <v>357</v>
      </c>
      <c r="G43" s="174">
        <v>1</v>
      </c>
      <c r="H43" s="155">
        <f>E43*G43</f>
        <v>1</v>
      </c>
      <c r="I43" s="15"/>
    </row>
    <row r="44" spans="1:9" ht="23.25" customHeight="1" x14ac:dyDescent="0.25">
      <c r="A44" s="535" t="s">
        <v>136</v>
      </c>
      <c r="B44" s="476"/>
      <c r="C44" s="476"/>
      <c r="D44" s="476"/>
      <c r="E44" s="536"/>
      <c r="F44" s="148"/>
      <c r="G44" s="145"/>
      <c r="H44" s="159">
        <f>SUM(H21:H43)</f>
        <v>18</v>
      </c>
      <c r="I44" s="10"/>
    </row>
    <row r="45" spans="1:9" ht="32.25" customHeight="1" x14ac:dyDescent="0.25">
      <c r="B45" s="5"/>
      <c r="C45" s="5"/>
      <c r="E45" s="11"/>
      <c r="F45" s="541" t="s">
        <v>137</v>
      </c>
      <c r="G45" s="541"/>
      <c r="H45" s="160">
        <f>(2*G21+2*G23+2*G24+2*G26+2*G27+2*G28+2*G30+2*G31+2*G32+2*G33+2*G34+2*G35+2*G39+2*G40+2*G41+2*G42+2*G43+G22*2)</f>
        <v>48</v>
      </c>
      <c r="I45" s="11"/>
    </row>
    <row r="46" spans="1:9" ht="32.25" customHeight="1" x14ac:dyDescent="0.25">
      <c r="B46" s="5"/>
      <c r="C46" s="5"/>
      <c r="E46" s="11"/>
      <c r="F46" s="542" t="s">
        <v>35</v>
      </c>
      <c r="G46" s="542"/>
      <c r="H46" s="171">
        <f>H44/H45</f>
        <v>0.375</v>
      </c>
      <c r="I46" s="11"/>
    </row>
    <row r="47" spans="1:9" ht="32.25" customHeight="1" x14ac:dyDescent="0.25">
      <c r="B47" s="5"/>
      <c r="C47" s="5"/>
      <c r="E47" s="11"/>
      <c r="G47" s="11"/>
      <c r="H47" s="11"/>
      <c r="I47" s="11"/>
    </row>
    <row r="48" spans="1:9" ht="27.75" customHeight="1" x14ac:dyDescent="0.25">
      <c r="A48" s="480" t="s">
        <v>138</v>
      </c>
      <c r="B48" s="480"/>
      <c r="C48" s="39"/>
      <c r="D48" s="8"/>
      <c r="E48" s="13"/>
      <c r="F48" s="8"/>
      <c r="G48" s="12"/>
      <c r="H48" s="12"/>
      <c r="I48" s="16"/>
    </row>
    <row r="49" spans="1:108" ht="40.5" customHeight="1" x14ac:dyDescent="0.25">
      <c r="A49" s="91" t="s">
        <v>9</v>
      </c>
      <c r="B49" s="306" t="s">
        <v>14</v>
      </c>
      <c r="C49" s="382" t="s">
        <v>81</v>
      </c>
      <c r="D49" s="382" t="s">
        <v>82</v>
      </c>
      <c r="E49" s="92" t="s">
        <v>140</v>
      </c>
      <c r="F49" s="93" t="s">
        <v>141</v>
      </c>
      <c r="G49" s="413" t="s">
        <v>29</v>
      </c>
      <c r="H49" s="455" t="s">
        <v>12</v>
      </c>
      <c r="I49" s="451"/>
    </row>
    <row r="50" spans="1:108" s="42" customFormat="1" ht="191.25" customHeight="1" x14ac:dyDescent="0.25">
      <c r="A50" s="539"/>
      <c r="B50" s="456" t="s">
        <v>358</v>
      </c>
      <c r="C50" s="457"/>
      <c r="D50" s="82" t="s">
        <v>144</v>
      </c>
      <c r="E50" s="94">
        <v>0</v>
      </c>
      <c r="F50" s="95" t="s">
        <v>359</v>
      </c>
      <c r="G50" s="458">
        <v>2</v>
      </c>
      <c r="H50" s="459">
        <f>E50*G50</f>
        <v>0</v>
      </c>
      <c r="I50" s="451"/>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s="42" customFormat="1" ht="81.75" customHeight="1" x14ac:dyDescent="0.25">
      <c r="A51" s="540"/>
      <c r="B51" s="74" t="s">
        <v>146</v>
      </c>
      <c r="C51" s="79" t="s">
        <v>147</v>
      </c>
      <c r="D51" s="80" t="s">
        <v>93</v>
      </c>
      <c r="E51" s="96"/>
      <c r="F51" s="97"/>
      <c r="G51" s="177"/>
      <c r="H51" s="460"/>
      <c r="I51" s="1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ht="130.5" customHeight="1" x14ac:dyDescent="0.25">
      <c r="A52" s="81" t="s">
        <v>148</v>
      </c>
      <c r="B52" s="454" t="s">
        <v>149</v>
      </c>
      <c r="C52" s="98" t="s">
        <v>150</v>
      </c>
      <c r="D52" s="82" t="s">
        <v>93</v>
      </c>
      <c r="E52" s="104">
        <v>1</v>
      </c>
      <c r="F52" s="98" t="s">
        <v>360</v>
      </c>
      <c r="G52" s="172">
        <v>2</v>
      </c>
      <c r="H52" s="459">
        <f t="shared" ref="H52:H58" si="2">E52*G52</f>
        <v>2</v>
      </c>
      <c r="I52" s="11"/>
    </row>
    <row r="53" spans="1:108" ht="64.5" customHeight="1" x14ac:dyDescent="0.25">
      <c r="A53" s="483" t="s">
        <v>152</v>
      </c>
      <c r="B53" s="461" t="s">
        <v>153</v>
      </c>
      <c r="C53" s="462"/>
      <c r="D53" s="83" t="s">
        <v>93</v>
      </c>
      <c r="E53" s="104">
        <v>2</v>
      </c>
      <c r="F53" s="98" t="s">
        <v>154</v>
      </c>
      <c r="G53" s="172">
        <v>2</v>
      </c>
      <c r="H53" s="459">
        <f t="shared" si="2"/>
        <v>4</v>
      </c>
      <c r="I53" s="11"/>
    </row>
    <row r="54" spans="1:108" ht="23.25" customHeight="1" x14ac:dyDescent="0.25">
      <c r="A54" s="483"/>
      <c r="B54" s="75" t="s">
        <v>361</v>
      </c>
      <c r="C54" s="99"/>
      <c r="D54" s="84"/>
      <c r="E54" s="105"/>
      <c r="F54" s="106"/>
      <c r="G54" s="174"/>
      <c r="H54" s="450"/>
      <c r="I54" s="11"/>
    </row>
    <row r="55" spans="1:108" ht="155.25" customHeight="1" x14ac:dyDescent="0.25">
      <c r="A55" s="484"/>
      <c r="B55" s="76" t="s">
        <v>362</v>
      </c>
      <c r="C55" s="103" t="s">
        <v>158</v>
      </c>
      <c r="D55" s="84" t="s">
        <v>93</v>
      </c>
      <c r="E55" s="105">
        <v>1</v>
      </c>
      <c r="F55" s="168" t="s">
        <v>159</v>
      </c>
      <c r="G55" s="174">
        <v>2</v>
      </c>
      <c r="H55" s="450">
        <f t="shared" si="2"/>
        <v>2</v>
      </c>
      <c r="I55" s="11"/>
    </row>
    <row r="56" spans="1:108" ht="99.75" customHeight="1" x14ac:dyDescent="0.25">
      <c r="A56" s="85" t="s">
        <v>121</v>
      </c>
      <c r="B56" s="77" t="s">
        <v>363</v>
      </c>
      <c r="C56" s="100"/>
      <c r="D56" s="83" t="s">
        <v>93</v>
      </c>
      <c r="E56" s="104">
        <v>2</v>
      </c>
      <c r="F56" s="108"/>
      <c r="G56" s="172">
        <v>1</v>
      </c>
      <c r="H56" s="459">
        <f t="shared" si="2"/>
        <v>2</v>
      </c>
      <c r="I56" s="11"/>
    </row>
    <row r="57" spans="1:108" ht="126" customHeight="1" x14ac:dyDescent="0.25">
      <c r="A57" s="86" t="s">
        <v>161</v>
      </c>
      <c r="B57" s="454" t="s">
        <v>162</v>
      </c>
      <c r="C57" s="462"/>
      <c r="D57" s="83" t="s">
        <v>93</v>
      </c>
      <c r="E57" s="104">
        <v>1</v>
      </c>
      <c r="F57" s="98" t="s">
        <v>364</v>
      </c>
      <c r="G57" s="172">
        <v>1</v>
      </c>
      <c r="H57" s="459">
        <f t="shared" si="2"/>
        <v>1</v>
      </c>
      <c r="I57" s="11"/>
    </row>
    <row r="58" spans="1:108" ht="69" customHeight="1" x14ac:dyDescent="0.25">
      <c r="A58" s="81" t="s">
        <v>127</v>
      </c>
      <c r="B58" s="454" t="s">
        <v>164</v>
      </c>
      <c r="C58" s="98" t="s">
        <v>165</v>
      </c>
      <c r="D58" s="83" t="s">
        <v>93</v>
      </c>
      <c r="E58" s="104">
        <v>1</v>
      </c>
      <c r="F58" s="98" t="s">
        <v>166</v>
      </c>
      <c r="G58" s="172">
        <v>1</v>
      </c>
      <c r="H58" s="459">
        <f t="shared" si="2"/>
        <v>1</v>
      </c>
      <c r="I58" s="11"/>
    </row>
    <row r="59" spans="1:108" ht="69" customHeight="1" x14ac:dyDescent="0.25">
      <c r="A59" s="87" t="s">
        <v>124</v>
      </c>
      <c r="B59" s="78" t="s">
        <v>167</v>
      </c>
      <c r="C59" s="88"/>
      <c r="D59" s="89" t="s">
        <v>93</v>
      </c>
      <c r="E59" s="109">
        <v>2</v>
      </c>
      <c r="F59" s="101" t="s">
        <v>168</v>
      </c>
      <c r="G59" s="178">
        <v>1</v>
      </c>
      <c r="H59" s="463">
        <f>E59*G59</f>
        <v>2</v>
      </c>
      <c r="I59" s="11"/>
    </row>
    <row r="60" spans="1:108" x14ac:dyDescent="0.25">
      <c r="A60" s="533" t="s">
        <v>136</v>
      </c>
      <c r="B60" s="534"/>
      <c r="C60" s="534"/>
      <c r="D60" s="534"/>
      <c r="E60" s="534"/>
      <c r="F60" s="90"/>
      <c r="G60" s="102"/>
      <c r="H60" s="163">
        <f>SUM(H50:H59)</f>
        <v>14</v>
      </c>
      <c r="I60" s="10"/>
    </row>
    <row r="61" spans="1:108" x14ac:dyDescent="0.25">
      <c r="B61" s="7"/>
      <c r="C61" s="7"/>
      <c r="D61" s="7"/>
      <c r="F61" s="541" t="s">
        <v>137</v>
      </c>
      <c r="G61" s="541"/>
      <c r="H61" s="160">
        <f>2*G50+2*G52+2*G53+2*G55+2*G56+2*G57+2*G58+2*G59</f>
        <v>24</v>
      </c>
    </row>
    <row r="62" spans="1:108" x14ac:dyDescent="0.25">
      <c r="A62" s="33"/>
      <c r="B62" s="7"/>
      <c r="C62" s="7"/>
      <c r="D62" s="7"/>
      <c r="F62" s="541" t="s">
        <v>35</v>
      </c>
      <c r="G62" s="541"/>
      <c r="H62" s="179">
        <f>H60/H61</f>
        <v>0.58333333333333337</v>
      </c>
    </row>
    <row r="63" spans="1:108" x14ac:dyDescent="0.25">
      <c r="A63" s="33"/>
      <c r="B63" s="7"/>
      <c r="C63" s="7"/>
      <c r="D63" s="7"/>
    </row>
    <row r="64" spans="1:108" ht="20.25" customHeight="1" x14ac:dyDescent="0.3">
      <c r="A64" s="67" t="s">
        <v>365</v>
      </c>
      <c r="B64" s="68"/>
      <c r="C64" s="69"/>
      <c r="D64" s="35" t="s">
        <v>366</v>
      </c>
    </row>
    <row r="65" spans="1:5" ht="20.25" customHeight="1" x14ac:dyDescent="0.3">
      <c r="A65" s="537" t="s">
        <v>367</v>
      </c>
      <c r="B65" s="538"/>
      <c r="C65" s="66"/>
      <c r="D65" t="s">
        <v>368</v>
      </c>
    </row>
    <row r="66" spans="1:5" ht="20.25" customHeight="1" x14ac:dyDescent="0.3">
      <c r="A66" s="73" t="s">
        <v>369</v>
      </c>
      <c r="B66" s="70">
        <v>0</v>
      </c>
      <c r="C66" s="63"/>
      <c r="D66" s="34" t="s">
        <v>370</v>
      </c>
    </row>
    <row r="67" spans="1:5" ht="20.25" customHeight="1" x14ac:dyDescent="0.3">
      <c r="A67" s="62" t="s">
        <v>371</v>
      </c>
      <c r="B67" s="199">
        <v>-3</v>
      </c>
      <c r="C67" s="63"/>
      <c r="D67" s="58"/>
    </row>
    <row r="68" spans="1:5" ht="20.25" customHeight="1" x14ac:dyDescent="0.3">
      <c r="A68" s="62" t="s">
        <v>372</v>
      </c>
      <c r="B68" s="71">
        <v>-5</v>
      </c>
      <c r="C68" s="63"/>
      <c r="D68" s="58"/>
    </row>
    <row r="69" spans="1:5" ht="20.25" customHeight="1" x14ac:dyDescent="0.3">
      <c r="A69" s="62" t="s">
        <v>373</v>
      </c>
      <c r="B69" s="71">
        <v>-8</v>
      </c>
      <c r="C69" s="63"/>
      <c r="D69" s="58"/>
    </row>
    <row r="70" spans="1:5" ht="20.25" customHeight="1" x14ac:dyDescent="0.3">
      <c r="A70" s="64" t="s">
        <v>374</v>
      </c>
      <c r="B70" s="72">
        <v>-10</v>
      </c>
      <c r="C70" s="65"/>
      <c r="D70" s="58"/>
    </row>
    <row r="71" spans="1:5" ht="20.25" customHeight="1" x14ac:dyDescent="0.3">
      <c r="A71" s="165" t="s">
        <v>375</v>
      </c>
      <c r="B71" s="58"/>
      <c r="C71" s="58"/>
      <c r="D71" s="58"/>
    </row>
    <row r="72" spans="1:5" ht="20.25" customHeight="1" x14ac:dyDescent="0.3">
      <c r="A72" s="35"/>
      <c r="B72" s="58"/>
      <c r="C72" s="58"/>
      <c r="D72" s="58"/>
    </row>
    <row r="73" spans="1:5" ht="20.25" customHeight="1" x14ac:dyDescent="0.3">
      <c r="A73" s="35"/>
      <c r="B73" s="58"/>
      <c r="C73" s="58"/>
      <c r="D73" s="58"/>
    </row>
    <row r="74" spans="1:5" ht="20.25" customHeight="1" x14ac:dyDescent="0.3">
      <c r="A74" s="58" t="s">
        <v>376</v>
      </c>
      <c r="B74" s="58"/>
      <c r="C74" s="58"/>
      <c r="D74" s="58"/>
    </row>
    <row r="75" spans="1:5" ht="35.25" customHeight="1" x14ac:dyDescent="0.25">
      <c r="A75" s="59" t="s">
        <v>377</v>
      </c>
      <c r="B75" s="60" t="s">
        <v>378</v>
      </c>
      <c r="C75" s="61"/>
      <c r="D75" s="543"/>
      <c r="E75" s="544"/>
    </row>
    <row r="76" spans="1:5" ht="21" customHeight="1" x14ac:dyDescent="0.25">
      <c r="A76" s="37" t="s">
        <v>379</v>
      </c>
      <c r="B76" s="38"/>
      <c r="C76" s="40"/>
      <c r="D76" s="531" t="s">
        <v>380</v>
      </c>
      <c r="E76" s="532"/>
    </row>
    <row r="77" spans="1:5" ht="25.5" x14ac:dyDescent="0.25">
      <c r="A77" s="20" t="s">
        <v>381</v>
      </c>
      <c r="B77" s="21"/>
      <c r="C77" s="41"/>
      <c r="D77" s="36" t="s">
        <v>369</v>
      </c>
      <c r="E77" s="17">
        <v>0</v>
      </c>
    </row>
    <row r="78" spans="1:5" x14ac:dyDescent="0.25">
      <c r="A78" s="20" t="s">
        <v>382</v>
      </c>
      <c r="B78" s="21"/>
      <c r="C78" s="21"/>
      <c r="D78" s="22" t="s">
        <v>371</v>
      </c>
      <c r="E78" s="18">
        <v>3</v>
      </c>
    </row>
    <row r="79" spans="1:5" x14ac:dyDescent="0.25">
      <c r="A79" s="20" t="s">
        <v>383</v>
      </c>
      <c r="B79" s="21"/>
      <c r="C79" s="21"/>
      <c r="D79" s="22" t="s">
        <v>372</v>
      </c>
      <c r="E79" s="18">
        <v>5</v>
      </c>
    </row>
    <row r="80" spans="1:5" x14ac:dyDescent="0.25">
      <c r="A80" s="26" t="s">
        <v>384</v>
      </c>
      <c r="B80" s="27"/>
      <c r="C80" s="27"/>
      <c r="D80" s="28" t="s">
        <v>373</v>
      </c>
      <c r="E80" s="29">
        <v>8</v>
      </c>
    </row>
    <row r="81" spans="1:8" ht="25.5" x14ac:dyDescent="0.25">
      <c r="A81" s="30" t="s">
        <v>385</v>
      </c>
      <c r="B81" s="30"/>
      <c r="C81" s="30"/>
      <c r="D81" s="30" t="s">
        <v>374</v>
      </c>
      <c r="E81" s="31">
        <v>10</v>
      </c>
    </row>
    <row r="82" spans="1:8" ht="38.25" x14ac:dyDescent="0.25">
      <c r="A82" s="31" t="s">
        <v>386</v>
      </c>
      <c r="B82" s="31"/>
      <c r="C82" s="31"/>
      <c r="D82" s="31"/>
      <c r="E82" s="32" t="s">
        <v>387</v>
      </c>
    </row>
    <row r="83" spans="1:8" ht="51" x14ac:dyDescent="0.25">
      <c r="A83" s="23"/>
      <c r="B83" s="23"/>
      <c r="C83" s="23"/>
      <c r="D83" s="23"/>
      <c r="E83" s="23" t="s">
        <v>388</v>
      </c>
      <c r="F83" s="24"/>
      <c r="G83" s="25"/>
      <c r="H83" s="19"/>
    </row>
  </sheetData>
  <mergeCells count="22">
    <mergeCell ref="F62:G62"/>
    <mergeCell ref="F45:G45"/>
    <mergeCell ref="F46:G46"/>
    <mergeCell ref="F61:G61"/>
    <mergeCell ref="D75:E75"/>
    <mergeCell ref="D76:E76"/>
    <mergeCell ref="A60:E60"/>
    <mergeCell ref="A53:A55"/>
    <mergeCell ref="A44:E44"/>
    <mergeCell ref="A48:B48"/>
    <mergeCell ref="A65:B65"/>
    <mergeCell ref="A50:A51"/>
    <mergeCell ref="A32:A35"/>
    <mergeCell ref="A42:A43"/>
    <mergeCell ref="A4:B6"/>
    <mergeCell ref="A28:A30"/>
    <mergeCell ref="A23:A25"/>
    <mergeCell ref="A36:A38"/>
    <mergeCell ref="A21:A22"/>
    <mergeCell ref="A26:A27"/>
    <mergeCell ref="A19:F19"/>
    <mergeCell ref="A11:B11"/>
  </mergeCells>
  <conditionalFormatting sqref="B12">
    <cfRule type="cellIs" dxfId="13" priority="4" operator="lessThanOrEqual">
      <formula>0.49</formula>
    </cfRule>
  </conditionalFormatting>
  <conditionalFormatting sqref="B12:B14">
    <cfRule type="cellIs" dxfId="12" priority="1" operator="greaterThanOrEqual">
      <formula>0.8</formula>
    </cfRule>
    <cfRule type="cellIs" dxfId="11" priority="3" operator="between">
      <formula>0.5</formula>
      <formula>0.79</formula>
    </cfRule>
  </conditionalFormatting>
  <conditionalFormatting sqref="B14">
    <cfRule type="cellIs" dxfId="10" priority="8" operator="lessThanOrEqual">
      <formula>0.499</formula>
    </cfRule>
    <cfRule type="cellIs" dxfId="9" priority="10" operator="lessThanOrEqual">
      <formula>0.49</formula>
    </cfRule>
  </conditionalFormatting>
  <conditionalFormatting sqref="E21:E59">
    <cfRule type="containsBlanks" priority="17" stopIfTrue="1">
      <formula>LEN(TRIM(E21))=0</formula>
    </cfRule>
    <cfRule type="cellIs" dxfId="8" priority="21" operator="equal">
      <formula>2</formula>
    </cfRule>
    <cfRule type="cellIs" dxfId="7" priority="22" operator="equal">
      <formula>1</formula>
    </cfRule>
    <cfRule type="cellIs" dxfId="6" priority="23" operator="equal">
      <formula>0</formula>
    </cfRule>
  </conditionalFormatting>
  <conditionalFormatting sqref="H46">
    <cfRule type="cellIs" dxfId="5" priority="14" operator="greaterThanOrEqual">
      <formula>0.8</formula>
    </cfRule>
    <cfRule type="cellIs" dxfId="4" priority="15" operator="between">
      <formula>0.5</formula>
      <formula>0.79</formula>
    </cfRule>
    <cfRule type="cellIs" dxfId="3" priority="16" operator="lessThanOrEqual">
      <formula>0.49</formula>
    </cfRule>
  </conditionalFormatting>
  <conditionalFormatting sqref="H62">
    <cfRule type="cellIs" dxfId="2" priority="11" operator="greaterThanOrEqual">
      <formula>0.8</formula>
    </cfRule>
    <cfRule type="cellIs" dxfId="1" priority="12" operator="between">
      <formula>0.5</formula>
      <formula>0.79</formula>
    </cfRule>
    <cfRule type="cellIs" dxfId="0" priority="13" operator="lessThanOrEqual">
      <formula>0.49</formula>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958D-F7C7-473A-AF67-BEBAE3D9C727}">
  <dimension ref="A1:L42"/>
  <sheetViews>
    <sheetView tabSelected="1" topLeftCell="A6" workbookViewId="0">
      <selection activeCell="A28" sqref="A28:XFD29"/>
    </sheetView>
  </sheetViews>
  <sheetFormatPr defaultRowHeight="15" x14ac:dyDescent="0.25"/>
  <cols>
    <col min="1" max="3" width="9.140625" style="42"/>
    <col min="4" max="4" width="18.140625" style="42" customWidth="1"/>
    <col min="5" max="5" width="24.42578125" style="42" customWidth="1"/>
    <col min="6" max="6" width="9.85546875" style="42" bestFit="1" customWidth="1"/>
    <col min="7" max="16384" width="9.140625" style="42"/>
  </cols>
  <sheetData>
    <row r="1" spans="1:12" x14ac:dyDescent="0.25">
      <c r="A1" s="383"/>
      <c r="B1" s="383"/>
      <c r="C1" s="383"/>
      <c r="D1" s="383"/>
      <c r="E1" s="383"/>
      <c r="F1" s="383"/>
      <c r="G1" s="383"/>
      <c r="H1" s="383"/>
      <c r="I1" s="383"/>
      <c r="J1" s="383"/>
      <c r="K1" s="383"/>
      <c r="L1" s="383"/>
    </row>
    <row r="2" spans="1:12" ht="26.25" x14ac:dyDescent="0.4">
      <c r="A2" s="383"/>
      <c r="B2" s="339" t="s">
        <v>48</v>
      </c>
      <c r="C2" s="383"/>
      <c r="D2" s="383"/>
      <c r="E2" s="383"/>
      <c r="F2" s="383"/>
      <c r="G2" s="383"/>
      <c r="H2" s="383"/>
      <c r="I2" s="383"/>
      <c r="J2" s="383"/>
      <c r="K2" s="383"/>
      <c r="L2" s="383"/>
    </row>
    <row r="3" spans="1:12" x14ac:dyDescent="0.25">
      <c r="A3" s="383"/>
      <c r="B3" s="383" t="s">
        <v>49</v>
      </c>
      <c r="C3" s="383"/>
      <c r="D3" s="383"/>
      <c r="E3" s="383"/>
      <c r="F3" s="383"/>
      <c r="G3" s="383"/>
      <c r="H3" s="383"/>
      <c r="I3" s="383"/>
      <c r="J3" s="383"/>
      <c r="K3" s="383"/>
      <c r="L3" s="383"/>
    </row>
    <row r="4" spans="1:12" x14ac:dyDescent="0.25">
      <c r="A4" s="383"/>
      <c r="B4" s="383"/>
      <c r="C4" s="383"/>
      <c r="D4" s="383"/>
      <c r="E4" s="383"/>
      <c r="F4" s="383"/>
      <c r="G4" s="383"/>
      <c r="H4" s="383"/>
      <c r="I4" s="383"/>
      <c r="J4" s="383"/>
      <c r="K4" s="383"/>
      <c r="L4" s="383"/>
    </row>
    <row r="5" spans="1:12" x14ac:dyDescent="0.25">
      <c r="A5" s="383"/>
      <c r="B5" s="383" t="s">
        <v>50</v>
      </c>
      <c r="C5" s="383"/>
      <c r="D5" s="383"/>
      <c r="E5" s="383"/>
      <c r="F5" s="464" t="str">
        <f>'1. Liikenneturvallisuus'!C16</f>
        <v>Jyskän tekonurmi  - Vähäperä 4, 40800 Jyväskylä</v>
      </c>
      <c r="G5" s="383"/>
      <c r="H5" s="383"/>
      <c r="I5" s="383"/>
      <c r="J5" s="383"/>
      <c r="K5" s="383"/>
      <c r="L5" s="383"/>
    </row>
    <row r="6" spans="1:12" x14ac:dyDescent="0.25">
      <c r="A6" s="383"/>
      <c r="B6" s="383"/>
      <c r="C6" s="383"/>
      <c r="D6" s="383"/>
      <c r="E6" s="383"/>
      <c r="F6" s="383"/>
      <c r="G6" s="383"/>
      <c r="H6" s="383"/>
      <c r="I6" s="383"/>
      <c r="J6" s="383"/>
      <c r="K6" s="383"/>
      <c r="L6" s="383"/>
    </row>
    <row r="7" spans="1:12" x14ac:dyDescent="0.25">
      <c r="A7" s="383"/>
      <c r="B7" s="384" t="s">
        <v>51</v>
      </c>
      <c r="C7" s="383"/>
      <c r="D7" s="383"/>
      <c r="E7" s="383"/>
      <c r="F7" s="385"/>
      <c r="G7" s="383"/>
      <c r="H7" s="383"/>
      <c r="I7" s="383"/>
      <c r="J7" s="383"/>
      <c r="K7" s="383"/>
      <c r="L7" s="383"/>
    </row>
    <row r="8" spans="1:12" ht="15.75" x14ac:dyDescent="0.25">
      <c r="A8" s="383"/>
      <c r="B8" s="383" t="s">
        <v>52</v>
      </c>
      <c r="C8" s="383"/>
      <c r="D8" s="383"/>
      <c r="E8" s="383"/>
      <c r="F8" s="340">
        <f>'1. Liikenneturvallisuus'!C20</f>
        <v>0.41176470588235292</v>
      </c>
      <c r="G8" s="383"/>
      <c r="H8" s="383"/>
      <c r="I8" s="383"/>
      <c r="J8" s="383"/>
      <c r="K8" s="383"/>
      <c r="L8" s="383"/>
    </row>
    <row r="9" spans="1:12" x14ac:dyDescent="0.25">
      <c r="A9" s="383"/>
      <c r="B9" s="383" t="s">
        <v>53</v>
      </c>
      <c r="C9" s="383"/>
      <c r="D9" s="383"/>
      <c r="E9" s="383"/>
      <c r="F9" s="386">
        <f>'1. Liikenneturvallisuus'!C22</f>
        <v>0.53846153846153844</v>
      </c>
      <c r="G9" s="383"/>
      <c r="H9" s="383"/>
      <c r="I9" s="383"/>
      <c r="J9" s="383"/>
      <c r="K9" s="383"/>
      <c r="L9" s="383"/>
    </row>
    <row r="10" spans="1:12" x14ac:dyDescent="0.25">
      <c r="A10" s="383"/>
      <c r="B10" s="383" t="s">
        <v>54</v>
      </c>
      <c r="C10" s="383"/>
      <c r="D10" s="383"/>
      <c r="E10" s="383"/>
      <c r="F10" s="386">
        <f>'1. Liikenneturvallisuus'!C24</f>
        <v>0.46666666666666667</v>
      </c>
      <c r="G10" s="383"/>
      <c r="H10" s="383"/>
      <c r="I10" s="383"/>
      <c r="J10" s="383"/>
      <c r="K10" s="383"/>
      <c r="L10" s="383"/>
    </row>
    <row r="11" spans="1:12" x14ac:dyDescent="0.25">
      <c r="A11" s="383"/>
      <c r="B11" s="383"/>
      <c r="C11" s="383"/>
      <c r="D11" s="383"/>
      <c r="E11" s="383"/>
      <c r="F11" s="383"/>
      <c r="G11" s="383"/>
      <c r="H11" s="383"/>
      <c r="I11" s="383"/>
      <c r="J11" s="383"/>
      <c r="K11" s="383"/>
      <c r="L11" s="383"/>
    </row>
    <row r="12" spans="1:12" x14ac:dyDescent="0.25">
      <c r="A12" s="383"/>
      <c r="B12" s="384" t="s">
        <v>55</v>
      </c>
      <c r="C12" s="383"/>
      <c r="D12" s="383"/>
      <c r="E12" s="383"/>
      <c r="F12" s="387">
        <f>'2. Onnettomuudet'!D15</f>
        <v>3</v>
      </c>
      <c r="G12" s="383"/>
      <c r="H12" s="383"/>
      <c r="I12" s="383"/>
      <c r="J12" s="383"/>
      <c r="K12" s="383"/>
      <c r="L12" s="383"/>
    </row>
    <row r="13" spans="1:12" x14ac:dyDescent="0.25">
      <c r="A13" s="383"/>
      <c r="B13" s="383" t="s">
        <v>56</v>
      </c>
      <c r="C13" s="383"/>
      <c r="D13" s="383"/>
      <c r="E13" s="383"/>
      <c r="F13" s="383"/>
      <c r="G13" s="383"/>
      <c r="H13" s="383"/>
      <c r="I13" s="383"/>
      <c r="J13" s="383"/>
      <c r="K13" s="383"/>
      <c r="L13" s="383"/>
    </row>
    <row r="14" spans="1:12" ht="15.75" customHeight="1" x14ac:dyDescent="0.25">
      <c r="A14" s="383"/>
      <c r="B14" s="469" t="s">
        <v>57</v>
      </c>
      <c r="C14" s="469"/>
      <c r="D14" s="469"/>
      <c r="E14" s="469"/>
      <c r="F14" s="470">
        <f>'2. Onnettomuudet'!D19</f>
        <v>1</v>
      </c>
      <c r="G14" s="383"/>
      <c r="H14" s="383"/>
      <c r="I14" s="383"/>
      <c r="J14" s="383"/>
      <c r="K14" s="383"/>
      <c r="L14" s="383"/>
    </row>
    <row r="15" spans="1:12" x14ac:dyDescent="0.25">
      <c r="A15" s="383"/>
      <c r="B15" s="469"/>
      <c r="C15" s="469"/>
      <c r="D15" s="469"/>
      <c r="E15" s="469"/>
      <c r="F15" s="470"/>
      <c r="G15" s="383"/>
      <c r="H15" s="383"/>
      <c r="I15" s="383"/>
      <c r="J15" s="383"/>
      <c r="K15" s="383"/>
      <c r="L15" s="383"/>
    </row>
    <row r="16" spans="1:12" ht="30" customHeight="1" x14ac:dyDescent="0.25">
      <c r="A16" s="383"/>
      <c r="B16" s="473" t="s">
        <v>58</v>
      </c>
      <c r="C16" s="473"/>
      <c r="D16" s="388"/>
      <c r="E16" s="389"/>
      <c r="F16" s="390" t="str">
        <f>'2. Onnettomuudet'!D17</f>
        <v>Heikko turvallisuustaso (3 onnettomuutta)</v>
      </c>
      <c r="G16" s="383"/>
      <c r="H16" s="383"/>
      <c r="I16" s="383"/>
      <c r="J16" s="383"/>
      <c r="K16" s="383"/>
      <c r="L16" s="383"/>
    </row>
    <row r="17" spans="1:12" x14ac:dyDescent="0.25">
      <c r="A17" s="383"/>
      <c r="B17" s="383"/>
      <c r="C17" s="383"/>
      <c r="D17" s="383"/>
      <c r="E17" s="383"/>
      <c r="F17" s="383"/>
      <c r="G17" s="383"/>
      <c r="H17" s="383"/>
      <c r="I17" s="383"/>
      <c r="J17" s="383"/>
      <c r="K17" s="383"/>
      <c r="L17" s="383"/>
    </row>
    <row r="18" spans="1:12" x14ac:dyDescent="0.25">
      <c r="A18" s="383"/>
      <c r="B18" s="384" t="s">
        <v>59</v>
      </c>
      <c r="C18" s="383"/>
      <c r="D18" s="383"/>
      <c r="E18" s="387"/>
      <c r="F18" s="391" t="str">
        <f>'3. Käyttäjämäärä (2)'!E14</f>
        <v>tQ=Q4 ja kQ= Q4</v>
      </c>
      <c r="G18" s="383"/>
      <c r="H18" s="383"/>
      <c r="I18" s="383"/>
      <c r="J18" s="383"/>
      <c r="K18" s="383"/>
      <c r="L18" s="383"/>
    </row>
    <row r="19" spans="1:12" x14ac:dyDescent="0.25">
      <c r="A19" s="383"/>
      <c r="B19" s="471" t="s">
        <v>60</v>
      </c>
      <c r="C19" s="471"/>
      <c r="D19" s="471"/>
      <c r="E19" s="471"/>
      <c r="F19" s="383"/>
      <c r="G19" s="383"/>
      <c r="H19" s="383"/>
      <c r="I19" s="383"/>
      <c r="J19" s="383"/>
      <c r="K19" s="383"/>
      <c r="L19" s="383"/>
    </row>
    <row r="20" spans="1:12" ht="23.25" customHeight="1" x14ac:dyDescent="0.25">
      <c r="A20" s="383"/>
      <c r="B20" s="471"/>
      <c r="C20" s="471"/>
      <c r="D20" s="471"/>
      <c r="E20" s="471"/>
      <c r="F20" s="383"/>
      <c r="G20" s="383"/>
      <c r="H20" s="383"/>
      <c r="I20" s="383"/>
      <c r="J20" s="383"/>
      <c r="K20" s="383"/>
      <c r="L20" s="383"/>
    </row>
    <row r="21" spans="1:12" x14ac:dyDescent="0.25">
      <c r="A21" s="383"/>
      <c r="B21" s="472" t="s">
        <v>61</v>
      </c>
      <c r="C21" s="472"/>
      <c r="D21" s="472"/>
      <c r="E21" s="472"/>
      <c r="G21" s="383"/>
      <c r="H21" s="383"/>
      <c r="I21" s="383"/>
      <c r="J21" s="383"/>
      <c r="K21" s="383"/>
      <c r="L21" s="383"/>
    </row>
    <row r="22" spans="1:12" x14ac:dyDescent="0.25">
      <c r="A22" s="383"/>
      <c r="B22" s="472"/>
      <c r="C22" s="472"/>
      <c r="D22" s="472"/>
      <c r="E22" s="472"/>
      <c r="F22" s="386">
        <f>'4. K ja P edistäminen'!J11</f>
        <v>0.5</v>
      </c>
      <c r="G22" s="383"/>
      <c r="H22" s="383"/>
      <c r="I22" s="383"/>
      <c r="J22" s="383"/>
      <c r="K22" s="383"/>
      <c r="L22" s="383"/>
    </row>
    <row r="23" spans="1:12" x14ac:dyDescent="0.25">
      <c r="A23" s="383"/>
      <c r="B23" s="383"/>
      <c r="C23" s="383"/>
      <c r="D23" s="383"/>
      <c r="E23" s="383"/>
      <c r="F23" s="383"/>
      <c r="G23" s="383"/>
      <c r="H23" s="383"/>
      <c r="I23" s="383"/>
      <c r="J23" s="383"/>
      <c r="K23" s="383"/>
      <c r="L23" s="383"/>
    </row>
    <row r="24" spans="1:12" x14ac:dyDescent="0.25">
      <c r="A24" s="383"/>
      <c r="B24" s="384" t="s">
        <v>62</v>
      </c>
      <c r="C24" s="383"/>
      <c r="D24" s="383"/>
      <c r="E24" s="383"/>
      <c r="F24" s="383"/>
      <c r="G24" s="383"/>
      <c r="H24" s="383"/>
      <c r="I24" s="383"/>
      <c r="J24" s="383"/>
      <c r="K24" s="383"/>
      <c r="L24" s="383"/>
    </row>
    <row r="25" spans="1:12" x14ac:dyDescent="0.25">
      <c r="A25" s="383"/>
      <c r="B25" s="383" t="s">
        <v>63</v>
      </c>
      <c r="C25" s="383"/>
      <c r="D25" s="383"/>
      <c r="E25" s="383"/>
      <c r="F25" s="383"/>
      <c r="G25" s="383"/>
      <c r="H25" s="383"/>
      <c r="I25" s="383"/>
      <c r="J25" s="383"/>
      <c r="K25" s="383"/>
      <c r="L25" s="383"/>
    </row>
    <row r="26" spans="1:12" x14ac:dyDescent="0.25">
      <c r="A26" s="383"/>
      <c r="B26" s="383" t="s">
        <v>64</v>
      </c>
      <c r="C26" s="383"/>
      <c r="D26" s="383"/>
      <c r="E26" s="383"/>
      <c r="F26" s="383"/>
      <c r="G26" s="383"/>
      <c r="H26" s="383"/>
      <c r="I26" s="383"/>
      <c r="J26" s="383"/>
      <c r="K26" s="383"/>
      <c r="L26" s="383"/>
    </row>
    <row r="27" spans="1:12" x14ac:dyDescent="0.25">
      <c r="A27" s="383"/>
      <c r="B27" s="383"/>
      <c r="C27" s="383"/>
      <c r="D27" s="383"/>
      <c r="E27" s="383"/>
      <c r="F27" s="383"/>
      <c r="G27" s="383"/>
      <c r="H27" s="383"/>
      <c r="I27" s="383"/>
      <c r="J27" s="383"/>
      <c r="K27" s="383"/>
      <c r="L27" s="383"/>
    </row>
    <row r="28" spans="1:12" x14ac:dyDescent="0.25">
      <c r="A28" s="383"/>
      <c r="B28" s="384" t="s">
        <v>65</v>
      </c>
      <c r="C28" s="383"/>
      <c r="D28" s="383"/>
      <c r="E28" s="383"/>
      <c r="F28" s="383"/>
      <c r="G28" s="383"/>
      <c r="H28" s="383"/>
      <c r="I28" s="383"/>
      <c r="J28" s="383"/>
      <c r="K28" s="383"/>
      <c r="L28" s="383"/>
    </row>
    <row r="29" spans="1:12" ht="15" customHeight="1" x14ac:dyDescent="0.25">
      <c r="A29" s="383"/>
      <c r="B29" s="468"/>
      <c r="C29" s="468"/>
      <c r="D29" s="468"/>
      <c r="E29" s="468"/>
      <c r="F29" s="468"/>
      <c r="G29" s="468"/>
      <c r="H29" s="468"/>
      <c r="I29" s="468"/>
      <c r="J29" s="468"/>
      <c r="K29" s="468"/>
      <c r="L29" s="468"/>
    </row>
    <row r="30" spans="1:12" ht="45" customHeight="1" x14ac:dyDescent="0.25">
      <c r="A30" s="383"/>
      <c r="B30" s="468"/>
      <c r="C30" s="468"/>
      <c r="D30" s="468"/>
      <c r="E30" s="468"/>
      <c r="F30" s="468"/>
      <c r="G30" s="468"/>
      <c r="H30" s="468"/>
      <c r="I30" s="468"/>
      <c r="J30" s="468"/>
      <c r="K30" s="468"/>
      <c r="L30" s="468"/>
    </row>
    <row r="31" spans="1:12" ht="15" customHeight="1" x14ac:dyDescent="0.25">
      <c r="A31" s="383"/>
      <c r="B31" s="468"/>
      <c r="C31" s="468"/>
      <c r="D31" s="468"/>
      <c r="E31" s="468"/>
      <c r="F31" s="468"/>
      <c r="G31" s="468"/>
      <c r="H31" s="468"/>
      <c r="I31" s="468"/>
      <c r="J31" s="468"/>
      <c r="K31" s="468"/>
      <c r="L31" s="468"/>
    </row>
    <row r="32" spans="1:12" ht="45" customHeight="1" x14ac:dyDescent="0.25">
      <c r="A32" s="383"/>
      <c r="B32" s="468"/>
      <c r="C32" s="468"/>
      <c r="D32" s="468"/>
      <c r="E32" s="468"/>
      <c r="F32" s="468"/>
      <c r="G32" s="468"/>
      <c r="H32" s="468"/>
      <c r="I32" s="468"/>
      <c r="J32" s="468"/>
      <c r="K32" s="468"/>
      <c r="L32" s="468"/>
    </row>
    <row r="33" spans="1:12" x14ac:dyDescent="0.25">
      <c r="A33" s="383"/>
      <c r="B33" s="468"/>
      <c r="C33" s="468"/>
      <c r="D33" s="468"/>
      <c r="E33" s="468"/>
      <c r="F33" s="468"/>
      <c r="G33" s="468"/>
      <c r="H33" s="468"/>
      <c r="I33" s="468"/>
      <c r="J33" s="468"/>
      <c r="K33" s="468"/>
      <c r="L33" s="468"/>
    </row>
    <row r="34" spans="1:12" x14ac:dyDescent="0.25">
      <c r="A34" s="383"/>
      <c r="B34" s="468"/>
      <c r="C34" s="468"/>
      <c r="D34" s="468"/>
      <c r="E34" s="468"/>
      <c r="F34" s="468"/>
      <c r="G34" s="468"/>
      <c r="H34" s="468"/>
      <c r="I34" s="468"/>
      <c r="J34" s="468"/>
      <c r="K34" s="468"/>
      <c r="L34" s="468"/>
    </row>
    <row r="35" spans="1:12" x14ac:dyDescent="0.25">
      <c r="A35" s="383"/>
      <c r="B35" s="468"/>
      <c r="C35" s="468"/>
      <c r="D35" s="468"/>
      <c r="E35" s="468"/>
      <c r="F35" s="468"/>
      <c r="G35" s="468"/>
      <c r="H35" s="468"/>
      <c r="I35" s="468"/>
      <c r="J35" s="468"/>
      <c r="K35" s="468"/>
      <c r="L35" s="468"/>
    </row>
    <row r="36" spans="1:12" x14ac:dyDescent="0.25">
      <c r="A36" s="383"/>
      <c r="B36" s="468"/>
      <c r="C36" s="468"/>
      <c r="D36" s="468"/>
      <c r="E36" s="468"/>
      <c r="F36" s="468"/>
      <c r="G36" s="468"/>
      <c r="H36" s="468"/>
      <c r="I36" s="468"/>
      <c r="J36" s="468"/>
      <c r="K36" s="468"/>
      <c r="L36" s="468"/>
    </row>
    <row r="37" spans="1:12" x14ac:dyDescent="0.25">
      <c r="A37" s="383"/>
      <c r="B37" s="468"/>
      <c r="C37" s="468"/>
      <c r="D37" s="468"/>
      <c r="E37" s="468"/>
      <c r="F37" s="468"/>
      <c r="G37" s="468"/>
      <c r="H37" s="468"/>
      <c r="I37" s="468"/>
      <c r="J37" s="468"/>
      <c r="K37" s="468"/>
      <c r="L37" s="468"/>
    </row>
    <row r="38" spans="1:12" x14ac:dyDescent="0.25">
      <c r="A38" s="383"/>
      <c r="B38" s="468"/>
      <c r="C38" s="468"/>
      <c r="D38" s="468"/>
      <c r="E38" s="468"/>
      <c r="F38" s="468"/>
      <c r="G38" s="468"/>
      <c r="H38" s="468"/>
      <c r="I38" s="468"/>
      <c r="J38" s="468"/>
      <c r="K38" s="468"/>
      <c r="L38" s="468"/>
    </row>
    <row r="39" spans="1:12" x14ac:dyDescent="0.25">
      <c r="A39" s="383"/>
      <c r="B39" s="468"/>
      <c r="C39" s="468"/>
      <c r="D39" s="468"/>
      <c r="E39" s="468"/>
      <c r="F39" s="468"/>
      <c r="G39" s="468"/>
      <c r="H39" s="468"/>
      <c r="I39" s="468"/>
      <c r="J39" s="468"/>
      <c r="K39" s="468"/>
      <c r="L39" s="468"/>
    </row>
    <row r="40" spans="1:12" x14ac:dyDescent="0.25">
      <c r="A40" s="383"/>
      <c r="B40" s="468"/>
      <c r="C40" s="468"/>
      <c r="D40" s="468"/>
      <c r="E40" s="468"/>
      <c r="F40" s="468"/>
      <c r="G40" s="468"/>
      <c r="H40" s="468"/>
      <c r="I40" s="468"/>
      <c r="J40" s="468"/>
      <c r="K40" s="468"/>
      <c r="L40" s="468"/>
    </row>
    <row r="41" spans="1:12" x14ac:dyDescent="0.25">
      <c r="A41" s="383"/>
      <c r="B41" s="468"/>
      <c r="C41" s="468"/>
      <c r="D41" s="468"/>
      <c r="E41" s="468"/>
      <c r="F41" s="468"/>
      <c r="G41" s="468"/>
      <c r="H41" s="468"/>
      <c r="I41" s="468"/>
      <c r="J41" s="468"/>
      <c r="K41" s="468"/>
      <c r="L41" s="468"/>
    </row>
    <row r="42" spans="1:12" x14ac:dyDescent="0.25">
      <c r="A42" s="383"/>
      <c r="B42" s="468"/>
      <c r="C42" s="468"/>
      <c r="D42" s="468"/>
      <c r="E42" s="468"/>
      <c r="F42" s="468"/>
      <c r="G42" s="468"/>
      <c r="H42" s="468"/>
      <c r="I42" s="468"/>
      <c r="J42" s="468"/>
      <c r="K42" s="468"/>
      <c r="L42" s="468"/>
    </row>
  </sheetData>
  <mergeCells count="19">
    <mergeCell ref="B42:L42"/>
    <mergeCell ref="B36:L36"/>
    <mergeCell ref="B37:L37"/>
    <mergeCell ref="B38:L38"/>
    <mergeCell ref="B39:L39"/>
    <mergeCell ref="B40:L40"/>
    <mergeCell ref="B41:L41"/>
    <mergeCell ref="B35:L35"/>
    <mergeCell ref="B14:E15"/>
    <mergeCell ref="F14:F15"/>
    <mergeCell ref="B19:E20"/>
    <mergeCell ref="B21:E22"/>
    <mergeCell ref="B29:L29"/>
    <mergeCell ref="B16:C16"/>
    <mergeCell ref="B30:L30"/>
    <mergeCell ref="B31:L31"/>
    <mergeCell ref="B32:L32"/>
    <mergeCell ref="B33:L33"/>
    <mergeCell ref="B34:L3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24E16-D3F2-4F82-97F4-39405BCEA0E5}">
  <dimension ref="B1:L87"/>
  <sheetViews>
    <sheetView topLeftCell="A9" workbookViewId="0">
      <selection activeCell="B64" sqref="B64:G64"/>
    </sheetView>
  </sheetViews>
  <sheetFormatPr defaultColWidth="9.140625" defaultRowHeight="15" x14ac:dyDescent="0.25"/>
  <cols>
    <col min="1" max="1" width="3.28515625" style="42" customWidth="1"/>
    <col min="2" max="2" width="26.5703125" style="42" customWidth="1"/>
    <col min="3" max="3" width="72.140625" style="42" customWidth="1"/>
    <col min="4" max="4" width="15.28515625" style="42" customWidth="1"/>
    <col min="5" max="5" width="42.140625" style="42" customWidth="1"/>
    <col min="6" max="6" width="15.42578125" style="42" customWidth="1"/>
    <col min="7" max="7" width="8.7109375" style="42" customWidth="1"/>
    <col min="8" max="8" width="26.140625" style="42" customWidth="1"/>
    <col min="9" max="9" width="11.140625" style="42" customWidth="1"/>
    <col min="10" max="10" width="9.42578125" style="42" customWidth="1"/>
    <col min="11" max="11" width="16.7109375" style="42" customWidth="1"/>
    <col min="12" max="12" width="100.5703125" style="54" customWidth="1"/>
    <col min="13" max="16384" width="9.140625" style="42"/>
  </cols>
  <sheetData>
    <row r="1" spans="2:6" ht="31.5" x14ac:dyDescent="0.5">
      <c r="B1" s="200" t="s">
        <v>66</v>
      </c>
    </row>
    <row r="2" spans="2:6" ht="18.75" x14ac:dyDescent="0.3">
      <c r="B2" s="201" t="s">
        <v>67</v>
      </c>
      <c r="E2" s="392"/>
      <c r="F2" s="392"/>
    </row>
    <row r="3" spans="2:6" ht="21" x14ac:dyDescent="0.35">
      <c r="B3" s="202"/>
    </row>
    <row r="4" spans="2:6" x14ac:dyDescent="0.25">
      <c r="B4" s="203" t="s">
        <v>68</v>
      </c>
      <c r="C4" s="204"/>
    </row>
    <row r="5" spans="2:6" ht="21.75" customHeight="1" x14ac:dyDescent="0.25">
      <c r="B5" s="52"/>
    </row>
    <row r="6" spans="2:6" ht="21.75" customHeight="1" x14ac:dyDescent="0.25">
      <c r="B6" s="52"/>
    </row>
    <row r="7" spans="2:6" ht="21.75" customHeight="1" x14ac:dyDescent="0.25">
      <c r="B7" s="52"/>
    </row>
    <row r="8" spans="2:6" ht="21.75" customHeight="1" x14ac:dyDescent="0.25">
      <c r="B8" s="52"/>
    </row>
    <row r="9" spans="2:6" ht="27.75" customHeight="1" x14ac:dyDescent="0.25">
      <c r="B9" s="52"/>
    </row>
    <row r="10" spans="2:6" ht="13.5" customHeight="1" x14ac:dyDescent="0.25"/>
    <row r="11" spans="2:6" ht="13.5" customHeight="1" x14ac:dyDescent="0.25">
      <c r="B11" s="205"/>
      <c r="C11" s="205"/>
    </row>
    <row r="12" spans="2:6" ht="13.5" customHeight="1" x14ac:dyDescent="0.25">
      <c r="B12" s="205"/>
      <c r="C12" s="205"/>
    </row>
    <row r="13" spans="2:6" ht="13.5" customHeight="1" x14ac:dyDescent="0.25">
      <c r="B13" s="205"/>
      <c r="C13" s="205"/>
    </row>
    <row r="14" spans="2:6" ht="25.5" customHeight="1" x14ac:dyDescent="0.25"/>
    <row r="15" spans="2:6" ht="28.5" customHeight="1" x14ac:dyDescent="0.25">
      <c r="B15" s="206" t="s">
        <v>69</v>
      </c>
      <c r="C15" s="207"/>
    </row>
    <row r="16" spans="2:6" ht="28.5" customHeight="1" x14ac:dyDescent="0.25">
      <c r="B16" s="208" t="s">
        <v>50</v>
      </c>
      <c r="C16" s="287" t="s">
        <v>70</v>
      </c>
      <c r="D16" s="209"/>
    </row>
    <row r="17" spans="2:12" ht="30" x14ac:dyDescent="0.25">
      <c r="B17" s="210" t="s">
        <v>71</v>
      </c>
      <c r="C17" s="211">
        <f>J48+J65</f>
        <v>60</v>
      </c>
      <c r="E17" s="212"/>
      <c r="F17" s="212"/>
      <c r="G17" s="213"/>
      <c r="H17" s="213"/>
    </row>
    <row r="18" spans="2:12" ht="22.5" customHeight="1" x14ac:dyDescent="0.25">
      <c r="B18" s="491" t="s">
        <v>72</v>
      </c>
      <c r="C18" s="492"/>
      <c r="D18" s="214"/>
      <c r="E18" s="212"/>
      <c r="F18" s="212"/>
      <c r="G18" s="213"/>
      <c r="H18" s="213"/>
    </row>
    <row r="19" spans="2:12" x14ac:dyDescent="0.25">
      <c r="B19" s="289" t="s">
        <v>73</v>
      </c>
      <c r="C19" s="216">
        <f>J47</f>
        <v>14</v>
      </c>
      <c r="D19" s="214"/>
      <c r="E19" s="212"/>
      <c r="F19" s="212"/>
      <c r="G19" s="213"/>
      <c r="H19" s="213"/>
    </row>
    <row r="20" spans="2:12" x14ac:dyDescent="0.25">
      <c r="B20" s="215" t="s">
        <v>74</v>
      </c>
      <c r="C20" s="290">
        <f>J49</f>
        <v>0.41176470588235292</v>
      </c>
      <c r="D20" s="214"/>
      <c r="E20" s="212"/>
      <c r="F20" s="212"/>
      <c r="G20" s="213"/>
      <c r="H20" s="213"/>
    </row>
    <row r="21" spans="2:12" x14ac:dyDescent="0.25">
      <c r="B21" s="289" t="s">
        <v>75</v>
      </c>
      <c r="C21" s="216">
        <f>J64</f>
        <v>14</v>
      </c>
      <c r="D21" s="214"/>
      <c r="E21" s="212"/>
      <c r="F21" s="212"/>
      <c r="G21" s="213"/>
      <c r="H21" s="213"/>
    </row>
    <row r="22" spans="2:12" x14ac:dyDescent="0.25">
      <c r="B22" s="215" t="s">
        <v>74</v>
      </c>
      <c r="C22" s="288">
        <f>J66</f>
        <v>0.53846153846153844</v>
      </c>
      <c r="D22" s="214"/>
      <c r="E22" s="212"/>
      <c r="F22" s="212"/>
      <c r="G22" s="213"/>
      <c r="H22" s="213"/>
    </row>
    <row r="23" spans="2:12" x14ac:dyDescent="0.25">
      <c r="B23" s="303" t="s">
        <v>76</v>
      </c>
      <c r="C23" s="304">
        <f>C19+C21</f>
        <v>28</v>
      </c>
      <c r="D23" s="214"/>
      <c r="E23" s="212"/>
      <c r="F23" s="212"/>
      <c r="G23" s="213"/>
      <c r="H23" s="213"/>
    </row>
    <row r="24" spans="2:12" ht="36.75" customHeight="1" x14ac:dyDescent="0.25">
      <c r="B24" s="313" t="s">
        <v>77</v>
      </c>
      <c r="C24" s="314">
        <f>C23/C17</f>
        <v>0.46666666666666667</v>
      </c>
      <c r="D24" s="192" t="s">
        <v>78</v>
      </c>
      <c r="G24" s="213"/>
      <c r="H24" s="213"/>
    </row>
    <row r="25" spans="2:12" x14ac:dyDescent="0.25">
      <c r="B25" s="214" t="s">
        <v>79</v>
      </c>
      <c r="C25" s="217"/>
      <c r="D25" s="209"/>
    </row>
    <row r="27" spans="2:12" ht="23.25" customHeight="1" x14ac:dyDescent="0.25">
      <c r="B27" s="493" t="s">
        <v>80</v>
      </c>
      <c r="C27" s="494"/>
      <c r="D27" s="494"/>
      <c r="E27" s="494"/>
      <c r="F27" s="494"/>
      <c r="G27" s="494"/>
      <c r="H27" s="494"/>
      <c r="I27" s="3"/>
      <c r="J27" s="3"/>
      <c r="K27" s="218"/>
    </row>
    <row r="28" spans="2:12" ht="59.25" customHeight="1" x14ac:dyDescent="0.25">
      <c r="B28" s="219" t="s">
        <v>9</v>
      </c>
      <c r="C28" s="219" t="s">
        <v>14</v>
      </c>
      <c r="D28" s="393" t="s">
        <v>81</v>
      </c>
      <c r="E28" s="393" t="s">
        <v>82</v>
      </c>
      <c r="F28" s="394" t="s">
        <v>83</v>
      </c>
      <c r="G28" s="394" t="s">
        <v>84</v>
      </c>
      <c r="H28" s="302" t="s">
        <v>85</v>
      </c>
      <c r="I28" s="395" t="s">
        <v>29</v>
      </c>
      <c r="J28" s="396" t="s">
        <v>12</v>
      </c>
      <c r="K28" s="397"/>
      <c r="L28" s="292"/>
    </row>
    <row r="29" spans="2:12" ht="173.25" customHeight="1" x14ac:dyDescent="0.25">
      <c r="B29" s="498" t="s">
        <v>86</v>
      </c>
      <c r="C29" s="398" t="s">
        <v>87</v>
      </c>
      <c r="D29" s="220"/>
      <c r="E29" s="221" t="s">
        <v>88</v>
      </c>
      <c r="F29" s="222" t="s">
        <v>89</v>
      </c>
      <c r="G29" s="104">
        <v>0</v>
      </c>
      <c r="H29" s="258" t="s">
        <v>90</v>
      </c>
      <c r="I29" s="223">
        <v>2</v>
      </c>
      <c r="J29" s="242">
        <f>I29*G29</f>
        <v>0</v>
      </c>
      <c r="K29" s="225"/>
      <c r="L29" s="293"/>
    </row>
    <row r="30" spans="2:12" ht="93" customHeight="1" x14ac:dyDescent="0.25">
      <c r="B30" s="499"/>
      <c r="C30" s="399" t="s">
        <v>91</v>
      </c>
      <c r="D30" s="400" t="s">
        <v>92</v>
      </c>
      <c r="E30" s="401" t="s">
        <v>93</v>
      </c>
      <c r="F30" s="235" t="s">
        <v>89</v>
      </c>
      <c r="G30" s="105">
        <v>1</v>
      </c>
      <c r="H30" s="402" t="s">
        <v>92</v>
      </c>
      <c r="I30" s="403">
        <v>2</v>
      </c>
      <c r="J30" s="404">
        <f>G30*I30</f>
        <v>2</v>
      </c>
      <c r="K30" s="405"/>
      <c r="L30" s="293"/>
    </row>
    <row r="31" spans="2:12" ht="53.25" customHeight="1" x14ac:dyDescent="0.25">
      <c r="B31" s="499"/>
      <c r="C31" s="406" t="s">
        <v>94</v>
      </c>
      <c r="D31" s="407"/>
      <c r="E31" s="226" t="s">
        <v>93</v>
      </c>
      <c r="F31" s="227" t="s">
        <v>95</v>
      </c>
      <c r="G31" s="116"/>
      <c r="H31" s="240"/>
      <c r="I31" s="228">
        <v>1</v>
      </c>
      <c r="J31" s="224">
        <f>I31*G31</f>
        <v>0</v>
      </c>
      <c r="K31" s="225"/>
    </row>
    <row r="32" spans="2:12" ht="58.5" customHeight="1" x14ac:dyDescent="0.25">
      <c r="B32" s="499"/>
      <c r="C32" s="233" t="s">
        <v>96</v>
      </c>
      <c r="D32" s="233"/>
      <c r="E32" s="226" t="s">
        <v>93</v>
      </c>
      <c r="F32" s="227" t="s">
        <v>95</v>
      </c>
      <c r="G32" s="116"/>
      <c r="H32" s="240"/>
      <c r="I32" s="228">
        <v>1</v>
      </c>
      <c r="J32" s="224">
        <f>I32*G32</f>
        <v>0</v>
      </c>
      <c r="K32" s="225"/>
    </row>
    <row r="33" spans="2:12" ht="22.5" customHeight="1" x14ac:dyDescent="0.25">
      <c r="B33" s="499"/>
      <c r="C33" s="253" t="s">
        <v>97</v>
      </c>
      <c r="D33" s="253"/>
      <c r="E33" s="226"/>
      <c r="F33" s="227"/>
      <c r="G33" s="116"/>
      <c r="H33" s="240"/>
      <c r="I33" s="228"/>
      <c r="J33" s="224"/>
      <c r="K33" s="225"/>
    </row>
    <row r="34" spans="2:12" ht="123" customHeight="1" x14ac:dyDescent="0.25">
      <c r="B34" s="496"/>
      <c r="C34" s="298" t="s">
        <v>98</v>
      </c>
      <c r="D34" s="299" t="s">
        <v>99</v>
      </c>
      <c r="E34" s="248" t="s">
        <v>93</v>
      </c>
      <c r="F34" s="249" t="s">
        <v>95</v>
      </c>
      <c r="G34" s="300"/>
      <c r="H34" s="301"/>
      <c r="I34" s="250">
        <v>1</v>
      </c>
      <c r="J34" s="229">
        <f>I34*G34</f>
        <v>0</v>
      </c>
      <c r="K34" s="225"/>
    </row>
    <row r="35" spans="2:12" ht="100.5" customHeight="1" x14ac:dyDescent="0.25">
      <c r="B35" s="495" t="s">
        <v>100</v>
      </c>
      <c r="C35" s="407" t="s">
        <v>101</v>
      </c>
      <c r="D35" s="261" t="s">
        <v>102</v>
      </c>
      <c r="E35" s="226" t="s">
        <v>103</v>
      </c>
      <c r="F35" s="227" t="s">
        <v>89</v>
      </c>
      <c r="G35" s="105">
        <v>0</v>
      </c>
      <c r="H35" s="295" t="s">
        <v>104</v>
      </c>
      <c r="I35" s="228">
        <v>1</v>
      </c>
      <c r="J35" s="224">
        <f>I35*G35</f>
        <v>0</v>
      </c>
      <c r="K35" s="225"/>
    </row>
    <row r="36" spans="2:12" ht="145.5" customHeight="1" x14ac:dyDescent="0.25">
      <c r="B36" s="495"/>
      <c r="C36" s="408" t="s">
        <v>105</v>
      </c>
      <c r="D36" s="233"/>
      <c r="E36" s="234" t="s">
        <v>93</v>
      </c>
      <c r="F36" s="235" t="s">
        <v>89</v>
      </c>
      <c r="G36" s="105">
        <v>0</v>
      </c>
      <c r="H36" s="236" t="s">
        <v>106</v>
      </c>
      <c r="I36" s="228">
        <v>2</v>
      </c>
      <c r="J36" s="224">
        <f>G36*I36</f>
        <v>0</v>
      </c>
      <c r="K36" s="225"/>
      <c r="L36" s="293" t="s">
        <v>107</v>
      </c>
    </row>
    <row r="37" spans="2:12" ht="62.25" customHeight="1" x14ac:dyDescent="0.25">
      <c r="B37" s="496"/>
      <c r="C37" s="237" t="s">
        <v>108</v>
      </c>
      <c r="D37" s="237" t="s">
        <v>109</v>
      </c>
      <c r="E37" s="238" t="s">
        <v>93</v>
      </c>
      <c r="F37" s="239" t="s">
        <v>95</v>
      </c>
      <c r="G37" s="116"/>
      <c r="H37" s="240"/>
      <c r="I37" s="228">
        <v>1</v>
      </c>
      <c r="J37" s="224">
        <f>I37*G37</f>
        <v>0</v>
      </c>
      <c r="K37" s="225"/>
      <c r="L37" s="293" t="s">
        <v>110</v>
      </c>
    </row>
    <row r="38" spans="2:12" ht="48.75" customHeight="1" x14ac:dyDescent="0.25">
      <c r="B38" s="497" t="s">
        <v>111</v>
      </c>
      <c r="C38" s="241" t="s">
        <v>112</v>
      </c>
      <c r="D38" s="241"/>
      <c r="E38" s="230" t="s">
        <v>93</v>
      </c>
      <c r="F38" s="231" t="s">
        <v>89</v>
      </c>
      <c r="G38" s="104">
        <v>2</v>
      </c>
      <c r="H38" s="294"/>
      <c r="I38" s="223">
        <v>1</v>
      </c>
      <c r="J38" s="242">
        <f>I38*G38</f>
        <v>2</v>
      </c>
      <c r="K38" s="225"/>
      <c r="L38" s="293" t="s">
        <v>113</v>
      </c>
    </row>
    <row r="39" spans="2:12" ht="120" customHeight="1" x14ac:dyDescent="0.25">
      <c r="B39" s="497"/>
      <c r="C39" s="305" t="s">
        <v>114</v>
      </c>
      <c r="D39" s="305"/>
      <c r="E39" s="238" t="s">
        <v>93</v>
      </c>
      <c r="F39" s="239" t="s">
        <v>89</v>
      </c>
      <c r="G39" s="196">
        <v>2</v>
      </c>
      <c r="H39" s="197"/>
      <c r="I39" s="409">
        <v>1</v>
      </c>
      <c r="J39" s="410">
        <f>I39*G39</f>
        <v>2</v>
      </c>
      <c r="K39" s="411"/>
    </row>
    <row r="40" spans="2:12" ht="63.75" customHeight="1" x14ac:dyDescent="0.25">
      <c r="B40" s="488" t="s">
        <v>115</v>
      </c>
      <c r="C40" s="244" t="s">
        <v>116</v>
      </c>
      <c r="D40" s="244"/>
      <c r="E40" s="230" t="s">
        <v>93</v>
      </c>
      <c r="F40" s="231" t="s">
        <v>89</v>
      </c>
      <c r="G40" s="104">
        <v>1</v>
      </c>
      <c r="H40" s="98" t="s">
        <v>117</v>
      </c>
      <c r="I40" s="223">
        <v>2</v>
      </c>
      <c r="J40" s="242">
        <f>I40*G40</f>
        <v>2</v>
      </c>
      <c r="K40" s="225"/>
    </row>
    <row r="41" spans="2:12" ht="19.5" customHeight="1" x14ac:dyDescent="0.25">
      <c r="B41" s="489"/>
      <c r="C41" s="245" t="s">
        <v>118</v>
      </c>
      <c r="D41" s="233"/>
      <c r="E41" s="226"/>
      <c r="F41" s="227"/>
      <c r="G41" s="105"/>
      <c r="H41" s="240"/>
      <c r="I41" s="228"/>
      <c r="J41" s="224"/>
      <c r="K41" s="225"/>
    </row>
    <row r="42" spans="2:12" ht="130.5" customHeight="1" x14ac:dyDescent="0.25">
      <c r="B42" s="490"/>
      <c r="C42" s="246" t="s">
        <v>119</v>
      </c>
      <c r="D42" s="247"/>
      <c r="E42" s="248" t="s">
        <v>93</v>
      </c>
      <c r="F42" s="249" t="s">
        <v>89</v>
      </c>
      <c r="G42" s="124">
        <v>1</v>
      </c>
      <c r="H42" s="167" t="s">
        <v>120</v>
      </c>
      <c r="I42" s="250">
        <v>1</v>
      </c>
      <c r="J42" s="229">
        <f>I42*G42</f>
        <v>1</v>
      </c>
      <c r="K42" s="225"/>
    </row>
    <row r="43" spans="2:12" ht="111.75" customHeight="1" x14ac:dyDescent="0.25">
      <c r="B43" s="243" t="s">
        <v>121</v>
      </c>
      <c r="C43" s="244" t="s">
        <v>122</v>
      </c>
      <c r="D43" s="244"/>
      <c r="E43" s="230" t="s">
        <v>93</v>
      </c>
      <c r="F43" s="231" t="s">
        <v>89</v>
      </c>
      <c r="G43" s="140">
        <v>1</v>
      </c>
      <c r="H43" s="98" t="s">
        <v>123</v>
      </c>
      <c r="I43" s="223">
        <v>1</v>
      </c>
      <c r="J43" s="252">
        <f>I43*G43</f>
        <v>1</v>
      </c>
      <c r="K43" s="251"/>
    </row>
    <row r="44" spans="2:12" ht="51" customHeight="1" x14ac:dyDescent="0.25">
      <c r="B44" s="254" t="s">
        <v>124</v>
      </c>
      <c r="C44" s="244" t="s">
        <v>125</v>
      </c>
      <c r="D44" s="255"/>
      <c r="E44" s="230" t="s">
        <v>93</v>
      </c>
      <c r="F44" s="231" t="s">
        <v>89</v>
      </c>
      <c r="G44" s="104">
        <v>2</v>
      </c>
      <c r="H44" s="83" t="s">
        <v>126</v>
      </c>
      <c r="I44" s="223">
        <v>1</v>
      </c>
      <c r="J44" s="242">
        <f>G44*I44</f>
        <v>2</v>
      </c>
      <c r="K44" s="225"/>
    </row>
    <row r="45" spans="2:12" ht="88.5" customHeight="1" x14ac:dyDescent="0.25">
      <c r="B45" s="256" t="s">
        <v>127</v>
      </c>
      <c r="C45" s="255" t="s">
        <v>128</v>
      </c>
      <c r="D45" s="257"/>
      <c r="E45" s="230" t="s">
        <v>93</v>
      </c>
      <c r="F45" s="231" t="s">
        <v>89</v>
      </c>
      <c r="G45" s="104">
        <v>1</v>
      </c>
      <c r="H45" s="95" t="s">
        <v>129</v>
      </c>
      <c r="I45" s="259">
        <v>2</v>
      </c>
      <c r="J45" s="242">
        <f>G45*I45</f>
        <v>2</v>
      </c>
      <c r="K45" s="296" t="s">
        <v>130</v>
      </c>
      <c r="L45" s="292"/>
    </row>
    <row r="46" spans="2:12" ht="103.5" customHeight="1" x14ac:dyDescent="0.25">
      <c r="B46" s="308" t="s">
        <v>131</v>
      </c>
      <c r="C46" s="412" t="s">
        <v>132</v>
      </c>
      <c r="D46" s="260" t="s">
        <v>133</v>
      </c>
      <c r="E46" s="230" t="s">
        <v>93</v>
      </c>
      <c r="F46" s="231" t="s">
        <v>89</v>
      </c>
      <c r="G46" s="104"/>
      <c r="H46" s="232" t="s">
        <v>134</v>
      </c>
      <c r="I46" s="223">
        <v>1</v>
      </c>
      <c r="J46" s="252">
        <f>G46*I46</f>
        <v>0</v>
      </c>
      <c r="K46" s="251"/>
      <c r="L46" s="293" t="s">
        <v>135</v>
      </c>
    </row>
    <row r="47" spans="2:12" ht="23.25" customHeight="1" x14ac:dyDescent="0.25">
      <c r="B47" s="475" t="s">
        <v>136</v>
      </c>
      <c r="C47" s="476"/>
      <c r="D47" s="476"/>
      <c r="E47" s="476"/>
      <c r="F47" s="476"/>
      <c r="G47" s="477"/>
      <c r="H47" s="263"/>
      <c r="I47" s="262"/>
      <c r="J47" s="264">
        <f>SUM(J29:J46)</f>
        <v>14</v>
      </c>
      <c r="K47" s="225"/>
    </row>
    <row r="48" spans="2:12" ht="32.25" customHeight="1" x14ac:dyDescent="0.25">
      <c r="C48" s="209"/>
      <c r="D48" s="209"/>
      <c r="G48" s="265"/>
      <c r="H48" s="478" t="s">
        <v>137</v>
      </c>
      <c r="I48" s="478"/>
      <c r="J48" s="266" cm="1">
        <f t="array" ref="J48">SUMPRODUCT((F29:F46="Kyllä")*(I29:I46)*2)</f>
        <v>34</v>
      </c>
      <c r="K48" s="267"/>
    </row>
    <row r="49" spans="2:12" ht="32.25" customHeight="1" x14ac:dyDescent="0.25">
      <c r="C49" s="209"/>
      <c r="D49" s="209"/>
      <c r="G49" s="479" t="s">
        <v>35</v>
      </c>
      <c r="H49" s="479"/>
      <c r="I49" s="479"/>
      <c r="J49" s="281">
        <f>J47/J48</f>
        <v>0.41176470588235292</v>
      </c>
      <c r="K49" s="267"/>
    </row>
    <row r="50" spans="2:12" ht="32.25" customHeight="1" x14ac:dyDescent="0.25">
      <c r="C50" s="209"/>
      <c r="D50" s="209"/>
      <c r="G50" s="267"/>
      <c r="I50" s="267"/>
      <c r="J50" s="267"/>
      <c r="K50" s="267"/>
    </row>
    <row r="51" spans="2:12" ht="27.75" customHeight="1" x14ac:dyDescent="0.25">
      <c r="B51" s="480" t="s">
        <v>138</v>
      </c>
      <c r="C51" s="480"/>
      <c r="D51" s="39"/>
      <c r="E51" s="8"/>
      <c r="F51" s="39"/>
      <c r="G51" s="13"/>
      <c r="H51" s="8"/>
      <c r="I51" s="12"/>
      <c r="J51" s="12"/>
      <c r="K51" s="268"/>
    </row>
    <row r="52" spans="2:12" ht="50.25" customHeight="1" x14ac:dyDescent="0.25">
      <c r="B52" s="306" t="s">
        <v>9</v>
      </c>
      <c r="C52" s="306" t="s">
        <v>14</v>
      </c>
      <c r="D52" s="382" t="s">
        <v>81</v>
      </c>
      <c r="E52" s="382" t="s">
        <v>82</v>
      </c>
      <c r="F52" s="311" t="s">
        <v>139</v>
      </c>
      <c r="G52" s="310" t="s">
        <v>140</v>
      </c>
      <c r="H52" s="93" t="s">
        <v>141</v>
      </c>
      <c r="I52" s="413" t="s">
        <v>29</v>
      </c>
      <c r="J52" s="414" t="s">
        <v>12</v>
      </c>
      <c r="K52" s="411"/>
    </row>
    <row r="53" spans="2:12" ht="182.25" customHeight="1" x14ac:dyDescent="0.25">
      <c r="B53" s="481" t="s">
        <v>142</v>
      </c>
      <c r="C53" s="415" t="s">
        <v>143</v>
      </c>
      <c r="D53" s="415"/>
      <c r="E53" s="269" t="s">
        <v>144</v>
      </c>
      <c r="F53" s="416" t="s">
        <v>89</v>
      </c>
      <c r="G53" s="94">
        <v>0</v>
      </c>
      <c r="H53" s="95" t="s">
        <v>145</v>
      </c>
      <c r="I53" s="417">
        <v>2</v>
      </c>
      <c r="J53" s="418">
        <f>G53*I53</f>
        <v>0</v>
      </c>
      <c r="K53" s="411"/>
      <c r="L53" s="293"/>
    </row>
    <row r="54" spans="2:12" ht="81.75" customHeight="1" x14ac:dyDescent="0.25">
      <c r="B54" s="482"/>
      <c r="C54" s="305" t="s">
        <v>146</v>
      </c>
      <c r="D54" s="261" t="s">
        <v>147</v>
      </c>
      <c r="E54" s="226" t="s">
        <v>93</v>
      </c>
      <c r="F54" s="270" t="s">
        <v>95</v>
      </c>
      <c r="G54" s="337"/>
      <c r="H54" s="338"/>
      <c r="I54" s="419">
        <v>1</v>
      </c>
      <c r="J54" s="410">
        <f>G54*I54</f>
        <v>0</v>
      </c>
      <c r="K54" s="267"/>
    </row>
    <row r="55" spans="2:12" ht="151.5" customHeight="1" x14ac:dyDescent="0.25">
      <c r="B55" s="307" t="s">
        <v>148</v>
      </c>
      <c r="C55" s="420" t="s">
        <v>149</v>
      </c>
      <c r="D55" s="421" t="s">
        <v>150</v>
      </c>
      <c r="E55" s="269" t="s">
        <v>93</v>
      </c>
      <c r="F55" s="422" t="s">
        <v>89</v>
      </c>
      <c r="G55" s="104">
        <v>1</v>
      </c>
      <c r="H55" s="98" t="s">
        <v>151</v>
      </c>
      <c r="I55" s="223">
        <v>2</v>
      </c>
      <c r="J55" s="423">
        <f>G55*I55</f>
        <v>2</v>
      </c>
      <c r="K55" s="267"/>
    </row>
    <row r="56" spans="2:12" ht="75" x14ac:dyDescent="0.25">
      <c r="B56" s="483" t="s">
        <v>152</v>
      </c>
      <c r="C56" s="424" t="s">
        <v>153</v>
      </c>
      <c r="D56" s="412"/>
      <c r="E56" s="230" t="s">
        <v>93</v>
      </c>
      <c r="F56" s="425" t="s">
        <v>89</v>
      </c>
      <c r="G56" s="104">
        <v>2</v>
      </c>
      <c r="H56" s="98" t="s">
        <v>154</v>
      </c>
      <c r="I56" s="223">
        <v>2</v>
      </c>
      <c r="J56" s="423">
        <f>G56*I56</f>
        <v>4</v>
      </c>
      <c r="K56" s="267"/>
      <c r="L56" s="293" t="s">
        <v>155</v>
      </c>
    </row>
    <row r="57" spans="2:12" ht="36.75" customHeight="1" x14ac:dyDescent="0.25">
      <c r="B57" s="483"/>
      <c r="C57" s="271" t="s">
        <v>156</v>
      </c>
      <c r="D57" s="253"/>
      <c r="E57" s="226"/>
      <c r="F57" s="272"/>
      <c r="G57" s="105"/>
      <c r="H57" s="291"/>
      <c r="I57" s="228"/>
      <c r="J57" s="410"/>
      <c r="K57" s="267"/>
    </row>
    <row r="58" spans="2:12" ht="177" customHeight="1" x14ac:dyDescent="0.25">
      <c r="B58" s="484"/>
      <c r="C58" s="273" t="s">
        <v>157</v>
      </c>
      <c r="D58" s="261" t="s">
        <v>158</v>
      </c>
      <c r="E58" s="226" t="s">
        <v>93</v>
      </c>
      <c r="F58" s="274" t="s">
        <v>89</v>
      </c>
      <c r="G58" s="105">
        <v>1</v>
      </c>
      <c r="H58" s="168" t="s">
        <v>159</v>
      </c>
      <c r="I58" s="228">
        <v>2</v>
      </c>
      <c r="J58" s="410">
        <f t="shared" ref="J58:J63" si="0">G58*I58</f>
        <v>2</v>
      </c>
      <c r="K58" s="267"/>
    </row>
    <row r="59" spans="2:12" ht="78.75" customHeight="1" x14ac:dyDescent="0.25">
      <c r="B59" s="85" t="s">
        <v>121</v>
      </c>
      <c r="C59" s="275" t="s">
        <v>160</v>
      </c>
      <c r="D59" s="244"/>
      <c r="E59" s="230" t="s">
        <v>93</v>
      </c>
      <c r="F59" s="276" t="s">
        <v>89</v>
      </c>
      <c r="G59" s="104">
        <v>2</v>
      </c>
      <c r="H59" s="108"/>
      <c r="I59" s="223">
        <v>1</v>
      </c>
      <c r="J59" s="423">
        <f t="shared" si="0"/>
        <v>2</v>
      </c>
      <c r="K59" s="267"/>
      <c r="L59" s="292"/>
    </row>
    <row r="60" spans="2:12" ht="129.75" customHeight="1" x14ac:dyDescent="0.25">
      <c r="B60" s="86" t="s">
        <v>161</v>
      </c>
      <c r="C60" s="420" t="s">
        <v>162</v>
      </c>
      <c r="D60" s="412"/>
      <c r="E60" s="230" t="s">
        <v>93</v>
      </c>
      <c r="F60" s="422" t="s">
        <v>89</v>
      </c>
      <c r="G60" s="104">
        <v>1</v>
      </c>
      <c r="H60" s="98" t="s">
        <v>163</v>
      </c>
      <c r="I60" s="223">
        <v>1</v>
      </c>
      <c r="J60" s="423">
        <f t="shared" si="0"/>
        <v>1</v>
      </c>
      <c r="K60" s="267"/>
    </row>
    <row r="61" spans="2:12" ht="57" customHeight="1" x14ac:dyDescent="0.25">
      <c r="B61" s="81" t="s">
        <v>127</v>
      </c>
      <c r="C61" s="420" t="s">
        <v>164</v>
      </c>
      <c r="D61" s="421" t="s">
        <v>165</v>
      </c>
      <c r="E61" s="230" t="s">
        <v>93</v>
      </c>
      <c r="F61" s="422" t="s">
        <v>89</v>
      </c>
      <c r="G61" s="104">
        <v>1</v>
      </c>
      <c r="H61" s="98" t="s">
        <v>166</v>
      </c>
      <c r="I61" s="223">
        <v>1</v>
      </c>
      <c r="J61" s="423">
        <f t="shared" si="0"/>
        <v>1</v>
      </c>
      <c r="K61" s="267"/>
    </row>
    <row r="62" spans="2:12" ht="54" customHeight="1" x14ac:dyDescent="0.25">
      <c r="B62" s="297" t="s">
        <v>124</v>
      </c>
      <c r="C62" s="275" t="s">
        <v>167</v>
      </c>
      <c r="D62" s="255"/>
      <c r="E62" s="269" t="s">
        <v>93</v>
      </c>
      <c r="F62" s="276" t="s">
        <v>89</v>
      </c>
      <c r="G62" s="104">
        <v>2</v>
      </c>
      <c r="H62" s="98" t="s">
        <v>168</v>
      </c>
      <c r="I62" s="223">
        <v>1</v>
      </c>
      <c r="J62" s="423">
        <f t="shared" si="0"/>
        <v>2</v>
      </c>
      <c r="K62" s="267"/>
    </row>
    <row r="63" spans="2:12" ht="99.75" customHeight="1" x14ac:dyDescent="0.25">
      <c r="B63" s="309" t="s">
        <v>131</v>
      </c>
      <c r="C63" s="412" t="s">
        <v>169</v>
      </c>
      <c r="D63" s="260" t="s">
        <v>170</v>
      </c>
      <c r="E63" s="230" t="s">
        <v>93</v>
      </c>
      <c r="F63" s="231" t="s">
        <v>89</v>
      </c>
      <c r="G63" s="104"/>
      <c r="H63" s="232" t="s">
        <v>171</v>
      </c>
      <c r="I63" s="223">
        <v>1</v>
      </c>
      <c r="J63" s="242">
        <f t="shared" si="0"/>
        <v>0</v>
      </c>
      <c r="K63" s="267"/>
    </row>
    <row r="64" spans="2:12" x14ac:dyDescent="0.25">
      <c r="B64" s="485"/>
      <c r="C64" s="486"/>
      <c r="D64" s="486"/>
      <c r="E64" s="486"/>
      <c r="F64" s="486"/>
      <c r="G64" s="486"/>
      <c r="H64" s="315"/>
      <c r="I64" s="316"/>
      <c r="J64" s="317">
        <f>SUM(J53:J63)</f>
        <v>14</v>
      </c>
      <c r="K64" s="225"/>
    </row>
    <row r="65" spans="2:10" x14ac:dyDescent="0.25">
      <c r="C65" s="277"/>
      <c r="D65" s="277"/>
      <c r="E65" s="277"/>
      <c r="F65" s="277"/>
      <c r="H65" s="487" t="s">
        <v>137</v>
      </c>
      <c r="I65" s="487"/>
      <c r="J65" s="278" cm="1">
        <f t="array" ref="J65">SUMPRODUCT((F53:F63="Kyllä")*(I53:I63)*2)</f>
        <v>26</v>
      </c>
    </row>
    <row r="66" spans="2:10" ht="30" customHeight="1" x14ac:dyDescent="0.25">
      <c r="B66" s="279"/>
      <c r="C66" s="277"/>
      <c r="D66" s="277"/>
      <c r="E66" s="277"/>
      <c r="F66" s="277"/>
      <c r="G66" s="280"/>
      <c r="H66" s="474" t="s">
        <v>172</v>
      </c>
      <c r="I66" s="474"/>
      <c r="J66" s="281">
        <f>J64/J65</f>
        <v>0.53846153846153844</v>
      </c>
    </row>
    <row r="67" spans="2:10" x14ac:dyDescent="0.25">
      <c r="B67" s="279"/>
      <c r="C67" s="277"/>
      <c r="D67" s="277"/>
      <c r="E67" s="277"/>
      <c r="F67" s="277"/>
    </row>
    <row r="68" spans="2:10" ht="20.25" customHeight="1" x14ac:dyDescent="0.25"/>
    <row r="70" spans="2:10" ht="20.25" customHeight="1" x14ac:dyDescent="0.25"/>
    <row r="71" spans="2:10" ht="24.75" customHeight="1" x14ac:dyDescent="0.25"/>
    <row r="72" spans="2:10" ht="27" customHeight="1" x14ac:dyDescent="0.25"/>
    <row r="73" spans="2:10" ht="20.25" customHeight="1" x14ac:dyDescent="0.25"/>
    <row r="74" spans="2:10" ht="20.25" customHeight="1" x14ac:dyDescent="0.25"/>
    <row r="75" spans="2:10" ht="20.25" customHeight="1" x14ac:dyDescent="0.25"/>
    <row r="76" spans="2:10" ht="20.25" customHeight="1" x14ac:dyDescent="0.25"/>
    <row r="77" spans="2:10" ht="20.25" customHeight="1" x14ac:dyDescent="0.25"/>
    <row r="78" spans="2:10" ht="20.25" customHeight="1" x14ac:dyDescent="0.25"/>
    <row r="79" spans="2:10" ht="35.25" customHeight="1" x14ac:dyDescent="0.25"/>
    <row r="80" spans="2:10" ht="21" customHeight="1" x14ac:dyDescent="0.25"/>
    <row r="87" spans="8:10" x14ac:dyDescent="0.25">
      <c r="H87" s="284"/>
      <c r="I87" s="285"/>
      <c r="J87" s="286"/>
    </row>
  </sheetData>
  <mergeCells count="15">
    <mergeCell ref="B40:B42"/>
    <mergeCell ref="B18:C18"/>
    <mergeCell ref="B27:H27"/>
    <mergeCell ref="B35:B37"/>
    <mergeCell ref="B38:B39"/>
    <mergeCell ref="B29:B34"/>
    <mergeCell ref="H66:I66"/>
    <mergeCell ref="B47:G47"/>
    <mergeCell ref="H48:I48"/>
    <mergeCell ref="G49:I49"/>
    <mergeCell ref="B51:C51"/>
    <mergeCell ref="B53:B54"/>
    <mergeCell ref="B56:B58"/>
    <mergeCell ref="B64:G64"/>
    <mergeCell ref="H65:I65"/>
  </mergeCells>
  <conditionalFormatting sqref="C20">
    <cfRule type="cellIs" dxfId="34" priority="21" operator="greaterThanOrEqual">
      <formula>0.8</formula>
    </cfRule>
    <cfRule type="cellIs" dxfId="33" priority="22" operator="between">
      <formula>0.5</formula>
      <formula>0.79</formula>
    </cfRule>
    <cfRule type="cellIs" dxfId="32" priority="23" operator="lessThanOrEqual">
      <formula>0.49</formula>
    </cfRule>
  </conditionalFormatting>
  <conditionalFormatting sqref="C22">
    <cfRule type="cellIs" dxfId="31" priority="10" operator="lessThanOrEqual">
      <formula>0.49</formula>
    </cfRule>
    <cfRule type="cellIs" dxfId="30" priority="11" operator="between">
      <formula>0.5</formula>
      <formula>0.79</formula>
    </cfRule>
    <cfRule type="cellIs" dxfId="29" priority="12" operator="greaterThanOrEqual">
      <formula>0.8</formula>
    </cfRule>
  </conditionalFormatting>
  <conditionalFormatting sqref="C24">
    <cfRule type="cellIs" dxfId="28" priority="2" operator="greaterThanOrEqual">
      <formula>0.8</formula>
    </cfRule>
    <cfRule type="cellIs" dxfId="27" priority="4" operator="between">
      <formula>0.5</formula>
      <formula>0.79</formula>
    </cfRule>
    <cfRule type="cellIs" dxfId="26" priority="6" operator="lessThanOrEqual">
      <formula>0.49</formula>
    </cfRule>
  </conditionalFormatting>
  <conditionalFormatting sqref="G29:G63">
    <cfRule type="containsBlanks" priority="13" stopIfTrue="1">
      <formula>LEN(TRIM(G29))=0</formula>
    </cfRule>
    <cfRule type="cellIs" dxfId="25" priority="14" operator="equal">
      <formula>2</formula>
    </cfRule>
    <cfRule type="cellIs" dxfId="24" priority="15" operator="equal">
      <formula>1</formula>
    </cfRule>
    <cfRule type="cellIs" dxfId="23" priority="16" operator="equal">
      <formula>0</formula>
    </cfRule>
  </conditionalFormatting>
  <conditionalFormatting sqref="J49">
    <cfRule type="cellIs" dxfId="22" priority="29" operator="greaterThanOrEqual">
      <formula>0.8</formula>
    </cfRule>
    <cfRule type="cellIs" dxfId="21" priority="30" operator="between">
      <formula>0.5</formula>
      <formula>0.79</formula>
    </cfRule>
    <cfRule type="cellIs" dxfId="20" priority="31" operator="lessThanOrEqual">
      <formula>0.49</formula>
    </cfRule>
  </conditionalFormatting>
  <conditionalFormatting sqref="J66">
    <cfRule type="cellIs" dxfId="19" priority="26" operator="greaterThanOrEqual">
      <formula>0.8</formula>
    </cfRule>
    <cfRule type="cellIs" dxfId="18" priority="27" operator="between">
      <formula>0.5</formula>
      <formula>0.79</formula>
    </cfRule>
    <cfRule type="cellIs" dxfId="17" priority="28" operator="lessThanOrEqual">
      <formula>0.49</formula>
    </cfRule>
  </conditionalFormatting>
  <dataValidations count="1">
    <dataValidation type="list" allowBlank="1" showInputMessage="1" showErrorMessage="1" promptTitle="Valitse" prompt="pudotusvalikosta &quot;Kyllä&quot; tai &quot;Ei&quot;" sqref="F29:F46 F53:F63" xr:uid="{EDEF4D03-D4BD-4EAB-ABC9-0F9716A4A137}">
      <formula1>"Kyllä, Ei"</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58D34-9AD4-414B-A806-BF863E849562}">
  <dimension ref="B2:P47"/>
  <sheetViews>
    <sheetView topLeftCell="A11" workbookViewId="0">
      <selection activeCell="F12" sqref="F12"/>
    </sheetView>
  </sheetViews>
  <sheetFormatPr defaultRowHeight="15" x14ac:dyDescent="0.25"/>
  <cols>
    <col min="1" max="1" width="9.140625" style="42"/>
    <col min="2" max="2" width="30.140625" style="42" customWidth="1"/>
    <col min="3" max="3" width="51.28515625" style="42" customWidth="1"/>
    <col min="4" max="4" width="10.7109375" style="42" customWidth="1"/>
    <col min="5" max="8" width="9.140625" style="42"/>
    <col min="9" max="9" width="83.28515625" style="42" bestFit="1" customWidth="1"/>
    <col min="10" max="16384" width="9.140625" style="42"/>
  </cols>
  <sheetData>
    <row r="2" spans="2:9" ht="31.5" x14ac:dyDescent="0.5">
      <c r="B2" s="200" t="s">
        <v>173</v>
      </c>
    </row>
    <row r="3" spans="2:9" ht="21.75" customHeight="1" x14ac:dyDescent="0.25"/>
    <row r="4" spans="2:9" ht="44.25" customHeight="1" x14ac:dyDescent="0.25">
      <c r="B4" s="500" t="s">
        <v>174</v>
      </c>
      <c r="C4" s="500"/>
      <c r="D4" s="500"/>
      <c r="E4" s="500"/>
      <c r="F4" s="500"/>
      <c r="G4" s="500"/>
      <c r="H4" s="500"/>
      <c r="I4" s="500"/>
    </row>
    <row r="5" spans="2:9" x14ac:dyDescent="0.25">
      <c r="B5" s="426" t="s">
        <v>175</v>
      </c>
    </row>
    <row r="6" spans="2:9" x14ac:dyDescent="0.25">
      <c r="B6" s="426" t="s">
        <v>176</v>
      </c>
    </row>
    <row r="7" spans="2:9" x14ac:dyDescent="0.25">
      <c r="B7" s="426" t="s">
        <v>177</v>
      </c>
    </row>
    <row r="8" spans="2:9" ht="19.5" customHeight="1" x14ac:dyDescent="0.25">
      <c r="B8" s="35"/>
    </row>
    <row r="9" spans="2:9" ht="18.75" x14ac:dyDescent="0.3">
      <c r="B9" s="341" t="s">
        <v>178</v>
      </c>
      <c r="C9" s="341"/>
      <c r="D9" s="341"/>
    </row>
    <row r="10" spans="2:9" ht="39" customHeight="1" x14ac:dyDescent="0.25">
      <c r="B10" s="501" t="s">
        <v>179</v>
      </c>
      <c r="C10" s="501"/>
      <c r="D10" s="427"/>
    </row>
    <row r="11" spans="2:9" ht="19.5" customHeight="1" x14ac:dyDescent="0.25">
      <c r="B11" s="331" t="s">
        <v>180</v>
      </c>
      <c r="C11" s="342" t="s">
        <v>181</v>
      </c>
      <c r="D11" s="343"/>
    </row>
    <row r="12" spans="2:9" ht="21" customHeight="1" x14ac:dyDescent="0.3">
      <c r="B12" s="344" t="s">
        <v>182</v>
      </c>
      <c r="C12" s="342" t="s">
        <v>183</v>
      </c>
      <c r="D12" s="345"/>
      <c r="F12" s="312"/>
    </row>
    <row r="13" spans="2:9" ht="25.5" x14ac:dyDescent="0.3">
      <c r="B13" s="346" t="s">
        <v>184</v>
      </c>
      <c r="C13" s="347" t="s">
        <v>185</v>
      </c>
      <c r="D13" s="345"/>
      <c r="F13" s="312"/>
    </row>
    <row r="14" spans="2:9" ht="18.75" x14ac:dyDescent="0.3">
      <c r="C14" s="348"/>
      <c r="D14" s="348"/>
      <c r="F14" s="312"/>
    </row>
    <row r="15" spans="2:9" x14ac:dyDescent="0.25">
      <c r="B15" s="349" t="s">
        <v>186</v>
      </c>
      <c r="C15" s="350"/>
      <c r="D15" s="351">
        <v>3</v>
      </c>
      <c r="F15" s="312"/>
    </row>
    <row r="16" spans="2:9" x14ac:dyDescent="0.25">
      <c r="B16" s="161"/>
      <c r="F16" s="312"/>
    </row>
    <row r="17" spans="2:16" x14ac:dyDescent="0.25">
      <c r="B17" s="349" t="s">
        <v>58</v>
      </c>
      <c r="C17" s="350"/>
      <c r="D17" s="352" t="str">
        <f>IF(OR(D15="",NOT(ISNUMBER(D15))),"",IF(D15=0,"Hyvä turvallisuustaso",IF(OR(D15=1,D15=2),"Kohtalainen turvallisuustaso (" &amp; D15 &amp; " onnettomuutta)","Heikko turvallisuustaso (" &amp; D15 &amp; " onnettomuutta)")))</f>
        <v>Heikko turvallisuustaso (3 onnettomuutta)</v>
      </c>
      <c r="F17" s="312"/>
    </row>
    <row r="18" spans="2:16" ht="18.75" x14ac:dyDescent="0.3">
      <c r="C18" s="348"/>
      <c r="F18" s="312"/>
    </row>
    <row r="19" spans="2:16" x14ac:dyDescent="0.25">
      <c r="B19" s="353" t="s">
        <v>187</v>
      </c>
      <c r="C19" s="350"/>
      <c r="D19" s="351">
        <v>1</v>
      </c>
      <c r="F19" s="312"/>
      <c r="J19"/>
    </row>
    <row r="20" spans="2:16" ht="41.25" customHeight="1" x14ac:dyDescent="0.3">
      <c r="B20" s="354" t="s">
        <v>188</v>
      </c>
      <c r="C20" s="282"/>
      <c r="F20" s="312"/>
    </row>
    <row r="21" spans="2:16" ht="18.75" x14ac:dyDescent="0.3">
      <c r="B21" s="355"/>
      <c r="C21" s="356"/>
      <c r="D21" s="357"/>
      <c r="E21" s="358"/>
      <c r="F21" s="312"/>
      <c r="G21" s="312"/>
      <c r="H21" s="312"/>
      <c r="I21" s="312"/>
      <c r="J21" s="312"/>
      <c r="K21" s="312"/>
      <c r="L21" s="312"/>
      <c r="M21" s="312"/>
      <c r="N21" s="312"/>
      <c r="O21" s="312"/>
      <c r="P21" s="312"/>
    </row>
    <row r="22" spans="2:16" x14ac:dyDescent="0.25">
      <c r="B22" s="359"/>
      <c r="D22" s="283"/>
      <c r="E22" s="360"/>
      <c r="F22" s="312"/>
      <c r="G22" s="312"/>
      <c r="H22" s="312"/>
      <c r="I22" s="312"/>
      <c r="J22" s="312"/>
      <c r="K22" s="312"/>
      <c r="L22" s="312"/>
      <c r="M22" s="312"/>
      <c r="N22" s="312"/>
      <c r="O22" s="312"/>
      <c r="P22" s="312"/>
    </row>
    <row r="23" spans="2:16" x14ac:dyDescent="0.25">
      <c r="B23" s="359"/>
      <c r="E23" s="360"/>
    </row>
    <row r="24" spans="2:16" x14ac:dyDescent="0.25">
      <c r="B24" s="359"/>
      <c r="E24" s="360"/>
    </row>
    <row r="25" spans="2:16" x14ac:dyDescent="0.25">
      <c r="B25" s="359"/>
      <c r="E25" s="360"/>
    </row>
    <row r="26" spans="2:16" x14ac:dyDescent="0.25">
      <c r="B26" s="359"/>
      <c r="E26" s="360"/>
    </row>
    <row r="27" spans="2:16" x14ac:dyDescent="0.25">
      <c r="B27" s="359"/>
      <c r="E27" s="360"/>
    </row>
    <row r="28" spans="2:16" x14ac:dyDescent="0.25">
      <c r="B28" s="359"/>
      <c r="E28" s="360"/>
    </row>
    <row r="29" spans="2:16" x14ac:dyDescent="0.25">
      <c r="B29" s="359"/>
      <c r="E29" s="360"/>
    </row>
    <row r="30" spans="2:16" x14ac:dyDescent="0.25">
      <c r="B30" s="359"/>
      <c r="E30" s="360"/>
    </row>
    <row r="31" spans="2:16" x14ac:dyDescent="0.25">
      <c r="B31" s="359"/>
      <c r="E31" s="360"/>
    </row>
    <row r="32" spans="2:16" x14ac:dyDescent="0.25">
      <c r="B32" s="359"/>
      <c r="E32" s="360"/>
    </row>
    <row r="33" spans="2:5" x14ac:dyDescent="0.25">
      <c r="B33" s="359"/>
      <c r="E33" s="360"/>
    </row>
    <row r="34" spans="2:5" x14ac:dyDescent="0.25">
      <c r="B34" s="359"/>
      <c r="E34" s="360"/>
    </row>
    <row r="35" spans="2:5" x14ac:dyDescent="0.25">
      <c r="B35" s="359"/>
      <c r="E35" s="360"/>
    </row>
    <row r="36" spans="2:5" x14ac:dyDescent="0.25">
      <c r="B36" s="359"/>
      <c r="E36" s="360"/>
    </row>
    <row r="37" spans="2:5" x14ac:dyDescent="0.25">
      <c r="B37" s="359"/>
      <c r="E37" s="360"/>
    </row>
    <row r="38" spans="2:5" x14ac:dyDescent="0.25">
      <c r="B38" s="359"/>
      <c r="E38" s="360"/>
    </row>
    <row r="39" spans="2:5" x14ac:dyDescent="0.25">
      <c r="B39" s="359"/>
      <c r="E39" s="360"/>
    </row>
    <row r="40" spans="2:5" x14ac:dyDescent="0.25">
      <c r="B40" s="359"/>
      <c r="E40" s="360"/>
    </row>
    <row r="41" spans="2:5" x14ac:dyDescent="0.25">
      <c r="B41" s="359"/>
      <c r="E41" s="360"/>
    </row>
    <row r="42" spans="2:5" x14ac:dyDescent="0.25">
      <c r="B42" s="359"/>
      <c r="E42" s="360"/>
    </row>
    <row r="43" spans="2:5" x14ac:dyDescent="0.25">
      <c r="B43" s="359"/>
      <c r="E43" s="360"/>
    </row>
    <row r="44" spans="2:5" x14ac:dyDescent="0.25">
      <c r="B44" s="359"/>
      <c r="E44" s="360"/>
    </row>
    <row r="45" spans="2:5" x14ac:dyDescent="0.25">
      <c r="B45" s="359"/>
      <c r="E45" s="360"/>
    </row>
    <row r="46" spans="2:5" x14ac:dyDescent="0.25">
      <c r="B46" s="359"/>
      <c r="E46" s="360"/>
    </row>
    <row r="47" spans="2:5" x14ac:dyDescent="0.25">
      <c r="B47" s="361"/>
      <c r="C47" s="362"/>
      <c r="D47" s="362"/>
      <c r="E47" s="363"/>
    </row>
  </sheetData>
  <mergeCells count="2">
    <mergeCell ref="B4:I4"/>
    <mergeCell ref="B10:C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6A332-1C33-4C74-ACAF-752017EC3D47}">
  <dimension ref="B3:R111"/>
  <sheetViews>
    <sheetView workbookViewId="0">
      <selection activeCell="E15" sqref="E15"/>
    </sheetView>
  </sheetViews>
  <sheetFormatPr defaultRowHeight="15" x14ac:dyDescent="0.25"/>
  <cols>
    <col min="1" max="1" width="9.140625" style="42"/>
    <col min="2" max="2" width="18.42578125" style="42" customWidth="1"/>
    <col min="3" max="3" width="19.140625" style="42" customWidth="1"/>
    <col min="4" max="4" width="15.5703125" style="42" customWidth="1"/>
    <col min="5" max="5" width="22.7109375" style="42" bestFit="1" customWidth="1"/>
    <col min="6" max="6" width="15" style="42" customWidth="1"/>
    <col min="7" max="7" width="10.28515625" style="42" customWidth="1"/>
    <col min="8" max="8" width="22.140625" style="42" bestFit="1" customWidth="1"/>
    <col min="9" max="9" width="13.7109375" style="42" bestFit="1" customWidth="1"/>
    <col min="10" max="10" width="13.7109375" style="42" customWidth="1"/>
    <col min="11" max="11" width="13.85546875" style="364" customWidth="1"/>
    <col min="12" max="12" width="34.5703125" style="42" bestFit="1" customWidth="1"/>
    <col min="13" max="13" width="15.140625" style="364" customWidth="1"/>
    <col min="14" max="14" width="21.28515625" style="364" bestFit="1" customWidth="1"/>
    <col min="15" max="15" width="14" style="364" customWidth="1"/>
    <col min="16" max="16" width="9.140625" style="42"/>
    <col min="17" max="17" width="13.7109375" style="42" bestFit="1" customWidth="1"/>
    <col min="18" max="16384" width="9.140625" style="42"/>
  </cols>
  <sheetData>
    <row r="3" spans="2:15" ht="31.5" x14ac:dyDescent="0.5">
      <c r="B3" s="200" t="s">
        <v>59</v>
      </c>
    </row>
    <row r="4" spans="2:15" ht="9" customHeight="1" x14ac:dyDescent="0.5">
      <c r="B4" s="200"/>
    </row>
    <row r="5" spans="2:15" s="209" customFormat="1" ht="22.5" customHeight="1" x14ac:dyDescent="0.25">
      <c r="B5" s="214" t="s">
        <v>189</v>
      </c>
      <c r="K5" s="213"/>
      <c r="M5" s="213"/>
      <c r="N5" s="213"/>
      <c r="O5" s="213"/>
    </row>
    <row r="6" spans="2:15" s="209" customFormat="1" ht="22.5" customHeight="1" x14ac:dyDescent="0.25">
      <c r="B6" s="336" t="s">
        <v>190</v>
      </c>
      <c r="K6" s="213"/>
      <c r="M6" s="213"/>
      <c r="N6" s="213"/>
      <c r="O6" s="213"/>
    </row>
    <row r="7" spans="2:15" s="209" customFormat="1" ht="21.75" customHeight="1" x14ac:dyDescent="0.25">
      <c r="G7" s="365" t="s">
        <v>191</v>
      </c>
      <c r="I7" s="166"/>
      <c r="J7" s="166"/>
      <c r="K7" s="213"/>
      <c r="M7" s="213"/>
      <c r="N7" s="213"/>
      <c r="O7" s="213"/>
    </row>
    <row r="8" spans="2:15" s="209" customFormat="1" ht="12.75" customHeight="1" x14ac:dyDescent="0.25">
      <c r="G8" s="366" t="s">
        <v>192</v>
      </c>
      <c r="I8" s="166"/>
      <c r="J8" s="166"/>
      <c r="K8" s="213"/>
      <c r="M8" s="213"/>
      <c r="N8" s="213"/>
      <c r="O8" s="213"/>
    </row>
    <row r="9" spans="2:15" ht="24.75" customHeight="1" x14ac:dyDescent="0.5">
      <c r="B9" s="200"/>
      <c r="G9" s="161" t="s">
        <v>193</v>
      </c>
    </row>
    <row r="10" spans="2:15" x14ac:dyDescent="0.25">
      <c r="B10" s="502" t="s">
        <v>194</v>
      </c>
      <c r="C10" s="502"/>
      <c r="D10" s="502"/>
      <c r="E10" s="334"/>
      <c r="G10" s="42" t="s">
        <v>195</v>
      </c>
    </row>
    <row r="11" spans="2:15" x14ac:dyDescent="0.25">
      <c r="B11" s="503" t="s">
        <v>196</v>
      </c>
      <c r="C11" s="503"/>
      <c r="D11" s="503"/>
      <c r="E11" s="367">
        <f>D60</f>
        <v>361</v>
      </c>
    </row>
    <row r="12" spans="2:15" x14ac:dyDescent="0.25">
      <c r="B12" s="503" t="s">
        <v>197</v>
      </c>
      <c r="C12" s="503"/>
      <c r="D12" s="503"/>
      <c r="E12" s="367">
        <f>M54</f>
        <v>314</v>
      </c>
      <c r="G12" s="161" t="s">
        <v>198</v>
      </c>
    </row>
    <row r="13" spans="2:15" x14ac:dyDescent="0.25">
      <c r="G13" s="42" t="s">
        <v>199</v>
      </c>
    </row>
    <row r="14" spans="2:15" x14ac:dyDescent="0.25">
      <c r="B14" s="161" t="s">
        <v>200</v>
      </c>
      <c r="E14" s="368" t="s">
        <v>201</v>
      </c>
    </row>
    <row r="15" spans="2:15" x14ac:dyDescent="0.25">
      <c r="B15" s="504"/>
      <c r="C15" s="504"/>
      <c r="D15" s="504"/>
      <c r="G15" s="161" t="s">
        <v>202</v>
      </c>
    </row>
    <row r="16" spans="2:15" x14ac:dyDescent="0.25">
      <c r="G16" s="42" t="s">
        <v>203</v>
      </c>
    </row>
    <row r="18" spans="2:18" x14ac:dyDescent="0.25">
      <c r="G18" s="161" t="s">
        <v>204</v>
      </c>
    </row>
    <row r="19" spans="2:18" x14ac:dyDescent="0.25">
      <c r="G19" s="42" t="s">
        <v>205</v>
      </c>
    </row>
    <row r="23" spans="2:18" ht="18.75" x14ac:dyDescent="0.25">
      <c r="B23" s="369" t="s">
        <v>206</v>
      </c>
      <c r="C23" s="392"/>
      <c r="D23" s="392"/>
      <c r="E23" s="392"/>
      <c r="F23" s="392"/>
      <c r="G23" s="392"/>
      <c r="H23" s="392"/>
      <c r="I23" s="392"/>
      <c r="J23" s="392"/>
      <c r="K23" s="370" t="s">
        <v>207</v>
      </c>
      <c r="L23" s="392"/>
      <c r="M23" s="392"/>
      <c r="N23" s="392"/>
      <c r="O23" s="392"/>
    </row>
    <row r="24" spans="2:18" x14ac:dyDescent="0.25">
      <c r="B24" s="428" t="s">
        <v>208</v>
      </c>
      <c r="C24" s="429" t="s">
        <v>209</v>
      </c>
      <c r="D24" s="428" t="s">
        <v>210</v>
      </c>
      <c r="E24" s="428" t="s">
        <v>211</v>
      </c>
      <c r="F24" s="428" t="s">
        <v>212</v>
      </c>
      <c r="G24" s="430"/>
      <c r="H24" s="430"/>
      <c r="I24" s="431" t="s">
        <v>213</v>
      </c>
      <c r="J24" s="392"/>
      <c r="K24" s="371" t="s">
        <v>208</v>
      </c>
      <c r="L24" s="161" t="s">
        <v>214</v>
      </c>
      <c r="M24" s="371" t="s">
        <v>215</v>
      </c>
      <c r="N24" s="371" t="s">
        <v>211</v>
      </c>
      <c r="O24" s="371" t="s">
        <v>212</v>
      </c>
      <c r="R24" s="42" t="s">
        <v>216</v>
      </c>
    </row>
    <row r="25" spans="2:18" x14ac:dyDescent="0.25">
      <c r="B25" s="430">
        <v>1</v>
      </c>
      <c r="C25" s="432" t="s">
        <v>217</v>
      </c>
      <c r="D25" s="430">
        <v>5761</v>
      </c>
      <c r="E25" s="430">
        <f>D25</f>
        <v>5761</v>
      </c>
      <c r="F25" s="433" t="s">
        <v>218</v>
      </c>
      <c r="G25" s="434">
        <f>D25/E109</f>
        <v>0.12178931568822274</v>
      </c>
      <c r="H25" s="430" t="s">
        <v>219</v>
      </c>
      <c r="I25" s="431">
        <v>11824.174999999999</v>
      </c>
      <c r="K25" s="364">
        <v>1</v>
      </c>
      <c r="L25" s="42" t="s">
        <v>220</v>
      </c>
      <c r="M25" s="364">
        <v>4101</v>
      </c>
      <c r="N25" s="364">
        <f>M25</f>
        <v>4101</v>
      </c>
      <c r="O25" s="372" t="s">
        <v>218</v>
      </c>
      <c r="Q25" s="430" t="s">
        <v>219</v>
      </c>
      <c r="R25" s="373">
        <v>8114</v>
      </c>
    </row>
    <row r="26" spans="2:18" x14ac:dyDescent="0.25">
      <c r="B26" s="430">
        <v>2</v>
      </c>
      <c r="C26" s="432" t="s">
        <v>220</v>
      </c>
      <c r="D26" s="430">
        <v>5174</v>
      </c>
      <c r="E26" s="430">
        <f>E25+D26</f>
        <v>10935</v>
      </c>
      <c r="F26" s="433" t="s">
        <v>218</v>
      </c>
      <c r="G26" s="430"/>
      <c r="H26" s="430" t="s">
        <v>221</v>
      </c>
      <c r="I26" s="431">
        <v>23648.35</v>
      </c>
      <c r="K26" s="364">
        <v>2</v>
      </c>
      <c r="L26" s="42" t="s">
        <v>217</v>
      </c>
      <c r="M26" s="364">
        <v>2869</v>
      </c>
      <c r="N26" s="364">
        <f>N25+M26</f>
        <v>6970</v>
      </c>
      <c r="O26" s="372" t="s">
        <v>218</v>
      </c>
      <c r="Q26" s="430" t="s">
        <v>221</v>
      </c>
      <c r="R26" s="373">
        <v>16228</v>
      </c>
    </row>
    <row r="27" spans="2:18" x14ac:dyDescent="0.25">
      <c r="B27" s="430">
        <v>3</v>
      </c>
      <c r="C27" s="432" t="s">
        <v>222</v>
      </c>
      <c r="D27" s="430">
        <v>2620</v>
      </c>
      <c r="E27" s="430">
        <f t="shared" ref="E27:E90" si="0">E26+D27</f>
        <v>13555</v>
      </c>
      <c r="F27" s="435" t="s">
        <v>223</v>
      </c>
      <c r="G27" s="430"/>
      <c r="H27" s="430" t="s">
        <v>224</v>
      </c>
      <c r="I27" s="431">
        <v>35472.525000000001</v>
      </c>
      <c r="K27" s="364">
        <v>3</v>
      </c>
      <c r="L27" s="42" t="s">
        <v>225</v>
      </c>
      <c r="M27" s="364">
        <v>2263</v>
      </c>
      <c r="N27" s="364">
        <f t="shared" ref="N27:N90" si="1">N26+M27</f>
        <v>9233</v>
      </c>
      <c r="O27" s="374" t="s">
        <v>223</v>
      </c>
      <c r="Q27" s="430" t="s">
        <v>224</v>
      </c>
      <c r="R27" s="373">
        <v>24341</v>
      </c>
    </row>
    <row r="28" spans="2:18" x14ac:dyDescent="0.25">
      <c r="B28" s="430">
        <v>4</v>
      </c>
      <c r="C28" s="432" t="s">
        <v>226</v>
      </c>
      <c r="D28" s="430">
        <v>2599</v>
      </c>
      <c r="E28" s="430">
        <f t="shared" si="0"/>
        <v>16154</v>
      </c>
      <c r="F28" s="435" t="s">
        <v>223</v>
      </c>
      <c r="G28" s="430"/>
      <c r="H28" s="430" t="s">
        <v>227</v>
      </c>
      <c r="I28" s="431">
        <v>47296.7</v>
      </c>
      <c r="K28" s="364">
        <v>4</v>
      </c>
      <c r="L28" s="42" t="s">
        <v>222</v>
      </c>
      <c r="M28" s="364">
        <v>2014</v>
      </c>
      <c r="N28" s="364">
        <f t="shared" si="1"/>
        <v>11247</v>
      </c>
      <c r="O28" s="374" t="s">
        <v>223</v>
      </c>
      <c r="Q28" s="430" t="s">
        <v>227</v>
      </c>
      <c r="R28" s="373">
        <v>32457</v>
      </c>
    </row>
    <row r="29" spans="2:18" x14ac:dyDescent="0.25">
      <c r="B29" s="430">
        <v>5</v>
      </c>
      <c r="C29" s="432" t="s">
        <v>228</v>
      </c>
      <c r="D29" s="430">
        <v>2292</v>
      </c>
      <c r="E29" s="430">
        <f t="shared" si="0"/>
        <v>18446</v>
      </c>
      <c r="F29" s="435" t="s">
        <v>223</v>
      </c>
      <c r="G29" s="430"/>
      <c r="H29" s="430"/>
      <c r="I29" s="431"/>
      <c r="K29" s="364">
        <v>5</v>
      </c>
      <c r="L29" s="42" t="s">
        <v>229</v>
      </c>
      <c r="M29" s="364">
        <v>1444</v>
      </c>
      <c r="N29" s="364">
        <f t="shared" si="1"/>
        <v>12691</v>
      </c>
      <c r="O29" s="374" t="s">
        <v>223</v>
      </c>
      <c r="Q29" s="430"/>
    </row>
    <row r="30" spans="2:18" x14ac:dyDescent="0.25">
      <c r="B30" s="430">
        <v>6</v>
      </c>
      <c r="C30" s="432" t="s">
        <v>225</v>
      </c>
      <c r="D30" s="430">
        <v>2045</v>
      </c>
      <c r="E30" s="430">
        <f t="shared" si="0"/>
        <v>20491</v>
      </c>
      <c r="F30" s="435" t="s">
        <v>223</v>
      </c>
      <c r="G30" s="430"/>
      <c r="H30" s="430" t="s">
        <v>230</v>
      </c>
      <c r="I30" s="431">
        <v>47297</v>
      </c>
      <c r="K30" s="364">
        <v>6</v>
      </c>
      <c r="L30" s="42" t="s">
        <v>231</v>
      </c>
      <c r="M30" s="364">
        <v>1287</v>
      </c>
      <c r="N30" s="364">
        <f t="shared" si="1"/>
        <v>13978</v>
      </c>
      <c r="O30" s="374" t="s">
        <v>223</v>
      </c>
      <c r="Q30" s="430" t="s">
        <v>230</v>
      </c>
      <c r="R30" s="373">
        <v>32457</v>
      </c>
    </row>
    <row r="31" spans="2:18" x14ac:dyDescent="0.25">
      <c r="B31" s="430">
        <v>7</v>
      </c>
      <c r="C31" s="432" t="s">
        <v>229</v>
      </c>
      <c r="D31" s="430">
        <v>1804</v>
      </c>
      <c r="E31" s="430">
        <f t="shared" si="0"/>
        <v>22295</v>
      </c>
      <c r="F31" s="435" t="s">
        <v>223</v>
      </c>
      <c r="G31" s="430"/>
      <c r="H31" s="430" t="s">
        <v>232</v>
      </c>
      <c r="I31" s="431">
        <v>11824.174999999999</v>
      </c>
      <c r="K31" s="364">
        <v>7</v>
      </c>
      <c r="L31" s="42" t="s">
        <v>233</v>
      </c>
      <c r="M31" s="364">
        <v>809</v>
      </c>
      <c r="N31" s="364">
        <f t="shared" si="1"/>
        <v>14787</v>
      </c>
      <c r="O31" s="374" t="s">
        <v>223</v>
      </c>
      <c r="Q31" s="430" t="s">
        <v>232</v>
      </c>
      <c r="R31" s="373">
        <v>8114</v>
      </c>
    </row>
    <row r="32" spans="2:18" x14ac:dyDescent="0.25">
      <c r="B32" s="430">
        <v>8</v>
      </c>
      <c r="C32" s="432" t="s">
        <v>231</v>
      </c>
      <c r="D32" s="430">
        <v>1397</v>
      </c>
      <c r="E32" s="430">
        <f t="shared" si="0"/>
        <v>23692</v>
      </c>
      <c r="F32" s="436" t="s">
        <v>234</v>
      </c>
      <c r="G32" s="430"/>
      <c r="H32" s="430"/>
      <c r="I32" s="364"/>
      <c r="K32" s="364">
        <v>8</v>
      </c>
      <c r="L32" s="42" t="s">
        <v>226</v>
      </c>
      <c r="M32" s="364">
        <v>790</v>
      </c>
      <c r="N32" s="364">
        <f t="shared" si="1"/>
        <v>15577</v>
      </c>
      <c r="O32" s="374" t="s">
        <v>223</v>
      </c>
    </row>
    <row r="33" spans="2:15" x14ac:dyDescent="0.25">
      <c r="B33" s="430">
        <v>9</v>
      </c>
      <c r="C33" s="432" t="s">
        <v>235</v>
      </c>
      <c r="D33" s="430">
        <v>1138</v>
      </c>
      <c r="E33" s="430">
        <f t="shared" si="0"/>
        <v>24830</v>
      </c>
      <c r="F33" s="436" t="s">
        <v>234</v>
      </c>
      <c r="G33" s="430"/>
      <c r="H33" s="430"/>
      <c r="I33" s="364"/>
      <c r="K33" s="364">
        <v>9</v>
      </c>
      <c r="L33" s="42" t="s">
        <v>235</v>
      </c>
      <c r="M33" s="364">
        <v>761</v>
      </c>
      <c r="N33" s="364">
        <f t="shared" si="1"/>
        <v>16338</v>
      </c>
      <c r="O33" s="375" t="s">
        <v>234</v>
      </c>
    </row>
    <row r="34" spans="2:15" x14ac:dyDescent="0.25">
      <c r="B34" s="430">
        <v>10</v>
      </c>
      <c r="C34" s="432" t="s">
        <v>236</v>
      </c>
      <c r="D34" s="430">
        <v>1122</v>
      </c>
      <c r="E34" s="430">
        <f t="shared" si="0"/>
        <v>25952</v>
      </c>
      <c r="F34" s="436" t="s">
        <v>234</v>
      </c>
      <c r="G34" s="430"/>
      <c r="H34" s="430"/>
      <c r="I34" s="364"/>
      <c r="K34" s="364">
        <v>10</v>
      </c>
      <c r="L34" s="42" t="s">
        <v>237</v>
      </c>
      <c r="M34" s="364">
        <v>754</v>
      </c>
      <c r="N34" s="364">
        <f t="shared" si="1"/>
        <v>17092</v>
      </c>
      <c r="O34" s="375" t="s">
        <v>234</v>
      </c>
    </row>
    <row r="35" spans="2:15" x14ac:dyDescent="0.25">
      <c r="B35" s="430">
        <v>11</v>
      </c>
      <c r="C35" s="432" t="s">
        <v>237</v>
      </c>
      <c r="D35" s="430">
        <v>1086</v>
      </c>
      <c r="E35" s="430">
        <f t="shared" si="0"/>
        <v>27038</v>
      </c>
      <c r="F35" s="436" t="s">
        <v>234</v>
      </c>
      <c r="G35" s="430"/>
      <c r="H35" s="430"/>
      <c r="I35" s="364"/>
      <c r="K35" s="364">
        <v>11</v>
      </c>
      <c r="L35" s="42" t="s">
        <v>238</v>
      </c>
      <c r="M35" s="364">
        <v>683</v>
      </c>
      <c r="N35" s="364">
        <f t="shared" si="1"/>
        <v>17775</v>
      </c>
      <c r="O35" s="375" t="s">
        <v>234</v>
      </c>
    </row>
    <row r="36" spans="2:15" x14ac:dyDescent="0.25">
      <c r="B36" s="430">
        <v>12</v>
      </c>
      <c r="C36" s="432" t="s">
        <v>239</v>
      </c>
      <c r="D36" s="430">
        <v>1016</v>
      </c>
      <c r="E36" s="430">
        <f t="shared" si="0"/>
        <v>28054</v>
      </c>
      <c r="F36" s="436" t="s">
        <v>234</v>
      </c>
      <c r="G36" s="430"/>
      <c r="H36" s="430"/>
      <c r="I36" s="364"/>
      <c r="K36" s="364">
        <v>12</v>
      </c>
      <c r="L36" s="42" t="s">
        <v>240</v>
      </c>
      <c r="M36" s="364">
        <v>672</v>
      </c>
      <c r="N36" s="364">
        <f t="shared" si="1"/>
        <v>18447</v>
      </c>
      <c r="O36" s="375" t="s">
        <v>234</v>
      </c>
    </row>
    <row r="37" spans="2:15" x14ac:dyDescent="0.25">
      <c r="B37" s="430">
        <v>13</v>
      </c>
      <c r="C37" s="432" t="s">
        <v>241</v>
      </c>
      <c r="D37" s="430">
        <v>1008</v>
      </c>
      <c r="E37" s="430">
        <f t="shared" si="0"/>
        <v>29062</v>
      </c>
      <c r="F37" s="436" t="s">
        <v>234</v>
      </c>
      <c r="G37" s="430"/>
      <c r="H37" s="430"/>
      <c r="I37" s="364"/>
      <c r="K37" s="364">
        <v>13</v>
      </c>
      <c r="L37" s="42" t="s">
        <v>228</v>
      </c>
      <c r="M37" s="364">
        <v>619</v>
      </c>
      <c r="N37" s="364">
        <f t="shared" si="1"/>
        <v>19066</v>
      </c>
      <c r="O37" s="375" t="s">
        <v>234</v>
      </c>
    </row>
    <row r="38" spans="2:15" x14ac:dyDescent="0.25">
      <c r="B38" s="430">
        <v>14</v>
      </c>
      <c r="C38" s="432" t="s">
        <v>240</v>
      </c>
      <c r="D38" s="430">
        <v>974</v>
      </c>
      <c r="E38" s="430">
        <f t="shared" si="0"/>
        <v>30036</v>
      </c>
      <c r="F38" s="436" t="s">
        <v>234</v>
      </c>
      <c r="G38" s="430"/>
      <c r="H38" s="430"/>
      <c r="I38" s="364"/>
      <c r="K38" s="364">
        <v>14</v>
      </c>
      <c r="L38" s="42" t="s">
        <v>236</v>
      </c>
      <c r="M38" s="364">
        <v>611</v>
      </c>
      <c r="N38" s="364">
        <f t="shared" si="1"/>
        <v>19677</v>
      </c>
      <c r="O38" s="375" t="s">
        <v>234</v>
      </c>
    </row>
    <row r="39" spans="2:15" x14ac:dyDescent="0.25">
      <c r="B39" s="430">
        <v>15</v>
      </c>
      <c r="C39" s="432" t="s">
        <v>242</v>
      </c>
      <c r="D39" s="430">
        <v>926</v>
      </c>
      <c r="E39" s="430">
        <f t="shared" si="0"/>
        <v>30962</v>
      </c>
      <c r="F39" s="436" t="s">
        <v>234</v>
      </c>
      <c r="G39" s="430"/>
      <c r="H39" s="430"/>
      <c r="I39" s="364"/>
      <c r="K39" s="364">
        <v>15</v>
      </c>
      <c r="L39" s="42" t="s">
        <v>239</v>
      </c>
      <c r="M39" s="364">
        <v>607</v>
      </c>
      <c r="N39" s="364">
        <f t="shared" si="1"/>
        <v>20284</v>
      </c>
      <c r="O39" s="375" t="s">
        <v>234</v>
      </c>
    </row>
    <row r="40" spans="2:15" x14ac:dyDescent="0.25">
      <c r="B40" s="430">
        <v>16</v>
      </c>
      <c r="C40" s="432" t="s">
        <v>233</v>
      </c>
      <c r="D40" s="430">
        <v>903</v>
      </c>
      <c r="E40" s="430">
        <f t="shared" si="0"/>
        <v>31865</v>
      </c>
      <c r="F40" s="436" t="s">
        <v>234</v>
      </c>
      <c r="G40" s="430"/>
      <c r="H40" s="430"/>
      <c r="I40" s="364"/>
      <c r="K40" s="364">
        <v>16</v>
      </c>
      <c r="L40" s="42" t="s">
        <v>243</v>
      </c>
      <c r="M40" s="364">
        <v>594</v>
      </c>
      <c r="N40" s="364">
        <f t="shared" si="1"/>
        <v>20878</v>
      </c>
      <c r="O40" s="375" t="s">
        <v>234</v>
      </c>
    </row>
    <row r="41" spans="2:15" x14ac:dyDescent="0.25">
      <c r="B41" s="430">
        <v>17</v>
      </c>
      <c r="C41" s="432" t="s">
        <v>238</v>
      </c>
      <c r="D41" s="430">
        <v>844</v>
      </c>
      <c r="E41" s="430">
        <f t="shared" si="0"/>
        <v>32709</v>
      </c>
      <c r="F41" s="436" t="s">
        <v>234</v>
      </c>
      <c r="G41" s="430"/>
      <c r="H41" s="430"/>
      <c r="I41" s="364"/>
      <c r="K41" s="364">
        <v>17</v>
      </c>
      <c r="L41" s="42" t="s">
        <v>242</v>
      </c>
      <c r="M41" s="364">
        <v>592</v>
      </c>
      <c r="N41" s="364">
        <f t="shared" si="1"/>
        <v>21470</v>
      </c>
      <c r="O41" s="375" t="s">
        <v>234</v>
      </c>
    </row>
    <row r="42" spans="2:15" x14ac:dyDescent="0.25">
      <c r="B42" s="430">
        <v>18</v>
      </c>
      <c r="C42" s="432" t="s">
        <v>243</v>
      </c>
      <c r="D42" s="430">
        <v>723</v>
      </c>
      <c r="E42" s="430">
        <f t="shared" si="0"/>
        <v>33432</v>
      </c>
      <c r="F42" s="436" t="s">
        <v>234</v>
      </c>
      <c r="G42" s="430"/>
      <c r="H42" s="430"/>
      <c r="I42" s="364"/>
      <c r="K42" s="364">
        <v>18</v>
      </c>
      <c r="L42" s="42" t="s">
        <v>244</v>
      </c>
      <c r="M42" s="364">
        <v>549</v>
      </c>
      <c r="N42" s="364">
        <f t="shared" si="1"/>
        <v>22019</v>
      </c>
      <c r="O42" s="375" t="s">
        <v>234</v>
      </c>
    </row>
    <row r="43" spans="2:15" x14ac:dyDescent="0.25">
      <c r="B43" s="430">
        <v>19</v>
      </c>
      <c r="C43" s="432" t="s">
        <v>244</v>
      </c>
      <c r="D43" s="430">
        <v>696</v>
      </c>
      <c r="E43" s="430">
        <f t="shared" si="0"/>
        <v>34128</v>
      </c>
      <c r="F43" s="436" t="s">
        <v>234</v>
      </c>
      <c r="G43" s="430"/>
      <c r="H43" s="430"/>
      <c r="I43" s="364"/>
      <c r="K43" s="364">
        <v>19</v>
      </c>
      <c r="L43" s="42" t="s">
        <v>245</v>
      </c>
      <c r="M43" s="364">
        <v>507</v>
      </c>
      <c r="N43" s="364">
        <f t="shared" si="1"/>
        <v>22526</v>
      </c>
      <c r="O43" s="375" t="s">
        <v>234</v>
      </c>
    </row>
    <row r="44" spans="2:15" x14ac:dyDescent="0.25">
      <c r="B44" s="430">
        <v>20</v>
      </c>
      <c r="C44" s="432" t="s">
        <v>246</v>
      </c>
      <c r="D44" s="430">
        <v>583</v>
      </c>
      <c r="E44" s="430">
        <f t="shared" si="0"/>
        <v>34711</v>
      </c>
      <c r="F44" s="436" t="s">
        <v>234</v>
      </c>
      <c r="G44" s="430"/>
      <c r="H44" s="430"/>
      <c r="I44" s="364"/>
      <c r="K44" s="364">
        <v>20</v>
      </c>
      <c r="L44" s="42" t="s">
        <v>247</v>
      </c>
      <c r="M44" s="364">
        <v>419</v>
      </c>
      <c r="N44" s="364">
        <f t="shared" si="1"/>
        <v>22945</v>
      </c>
      <c r="O44" s="375" t="s">
        <v>234</v>
      </c>
    </row>
    <row r="45" spans="2:15" x14ac:dyDescent="0.25">
      <c r="B45" s="430">
        <v>21</v>
      </c>
      <c r="C45" s="432" t="s">
        <v>245</v>
      </c>
      <c r="D45" s="430">
        <v>580</v>
      </c>
      <c r="E45" s="430">
        <f t="shared" si="0"/>
        <v>35291</v>
      </c>
      <c r="F45" s="436" t="s">
        <v>234</v>
      </c>
      <c r="G45" s="430"/>
      <c r="H45" s="430"/>
      <c r="I45" s="364"/>
      <c r="K45" s="364">
        <v>21</v>
      </c>
      <c r="L45" s="42" t="s">
        <v>248</v>
      </c>
      <c r="M45" s="364">
        <v>415</v>
      </c>
      <c r="N45" s="364">
        <f t="shared" si="1"/>
        <v>23360</v>
      </c>
      <c r="O45" s="375" t="s">
        <v>234</v>
      </c>
    </row>
    <row r="46" spans="2:15" x14ac:dyDescent="0.25">
      <c r="B46" s="430">
        <v>22</v>
      </c>
      <c r="C46" s="432" t="s">
        <v>249</v>
      </c>
      <c r="D46" s="430">
        <v>515</v>
      </c>
      <c r="E46" s="430">
        <f t="shared" si="0"/>
        <v>35806</v>
      </c>
      <c r="F46" s="437" t="s">
        <v>250</v>
      </c>
      <c r="G46" s="430"/>
      <c r="H46" s="430"/>
      <c r="I46" s="364"/>
      <c r="K46" s="364">
        <v>22</v>
      </c>
      <c r="L46" s="42" t="s">
        <v>251</v>
      </c>
      <c r="M46" s="364">
        <v>395</v>
      </c>
      <c r="N46" s="364">
        <f t="shared" si="1"/>
        <v>23755</v>
      </c>
      <c r="O46" s="375" t="s">
        <v>234</v>
      </c>
    </row>
    <row r="47" spans="2:15" x14ac:dyDescent="0.25">
      <c r="B47" s="430">
        <v>23</v>
      </c>
      <c r="C47" s="432" t="s">
        <v>247</v>
      </c>
      <c r="D47" s="430">
        <v>507</v>
      </c>
      <c r="E47" s="430">
        <f t="shared" si="0"/>
        <v>36313</v>
      </c>
      <c r="F47" s="437" t="s">
        <v>250</v>
      </c>
      <c r="G47" s="430"/>
      <c r="H47" s="430"/>
      <c r="I47" s="364"/>
      <c r="K47" s="364">
        <v>23</v>
      </c>
      <c r="L47" s="42" t="s">
        <v>252</v>
      </c>
      <c r="M47" s="364">
        <v>358</v>
      </c>
      <c r="N47" s="364">
        <f t="shared" si="1"/>
        <v>24113</v>
      </c>
      <c r="O47" s="375" t="s">
        <v>234</v>
      </c>
    </row>
    <row r="48" spans="2:15" x14ac:dyDescent="0.25">
      <c r="B48" s="430">
        <v>24</v>
      </c>
      <c r="C48" s="432" t="s">
        <v>251</v>
      </c>
      <c r="D48" s="430">
        <v>496</v>
      </c>
      <c r="E48" s="430">
        <f t="shared" si="0"/>
        <v>36809</v>
      </c>
      <c r="F48" s="437" t="s">
        <v>250</v>
      </c>
      <c r="G48" s="430"/>
      <c r="H48" s="430"/>
      <c r="I48" s="364"/>
      <c r="K48" s="364">
        <v>24</v>
      </c>
      <c r="L48" s="42" t="s">
        <v>249</v>
      </c>
      <c r="M48" s="364">
        <v>358</v>
      </c>
      <c r="N48" s="364">
        <f t="shared" si="1"/>
        <v>24471</v>
      </c>
      <c r="O48" s="376" t="s">
        <v>250</v>
      </c>
    </row>
    <row r="49" spans="2:15" x14ac:dyDescent="0.25">
      <c r="B49" s="430">
        <v>25</v>
      </c>
      <c r="C49" s="432" t="s">
        <v>253</v>
      </c>
      <c r="D49" s="430">
        <v>463</v>
      </c>
      <c r="E49" s="430">
        <f t="shared" si="0"/>
        <v>37272</v>
      </c>
      <c r="F49" s="437" t="s">
        <v>250</v>
      </c>
      <c r="G49" s="430"/>
      <c r="H49" s="430"/>
      <c r="I49" s="364"/>
      <c r="K49" s="364">
        <v>25</v>
      </c>
      <c r="L49" s="42" t="s">
        <v>241</v>
      </c>
      <c r="M49" s="364">
        <v>353</v>
      </c>
      <c r="N49" s="364">
        <f t="shared" si="1"/>
        <v>24824</v>
      </c>
      <c r="O49" s="376" t="s">
        <v>250</v>
      </c>
    </row>
    <row r="50" spans="2:15" x14ac:dyDescent="0.25">
      <c r="B50" s="430">
        <v>26</v>
      </c>
      <c r="C50" s="432" t="s">
        <v>248</v>
      </c>
      <c r="D50" s="430">
        <v>437</v>
      </c>
      <c r="E50" s="430">
        <f t="shared" si="0"/>
        <v>37709</v>
      </c>
      <c r="F50" s="437" t="s">
        <v>250</v>
      </c>
      <c r="G50" s="430"/>
      <c r="H50" s="430"/>
      <c r="I50" s="364"/>
      <c r="K50" s="364">
        <v>26</v>
      </c>
      <c r="L50" s="42" t="s">
        <v>246</v>
      </c>
      <c r="M50" s="364">
        <v>338</v>
      </c>
      <c r="N50" s="364">
        <f t="shared" si="1"/>
        <v>25162</v>
      </c>
      <c r="O50" s="376" t="s">
        <v>250</v>
      </c>
    </row>
    <row r="51" spans="2:15" x14ac:dyDescent="0.25">
      <c r="B51" s="430">
        <v>27</v>
      </c>
      <c r="C51" s="432" t="s">
        <v>254</v>
      </c>
      <c r="D51" s="430">
        <v>435</v>
      </c>
      <c r="E51" s="430">
        <f t="shared" si="0"/>
        <v>38144</v>
      </c>
      <c r="F51" s="437" t="s">
        <v>250</v>
      </c>
      <c r="G51" s="430"/>
      <c r="H51" s="430"/>
      <c r="I51" s="364"/>
      <c r="K51" s="364">
        <v>27</v>
      </c>
      <c r="L51" s="42" t="s">
        <v>255</v>
      </c>
      <c r="M51" s="364">
        <v>333</v>
      </c>
      <c r="N51" s="364">
        <f t="shared" si="1"/>
        <v>25495</v>
      </c>
      <c r="O51" s="376" t="s">
        <v>250</v>
      </c>
    </row>
    <row r="52" spans="2:15" x14ac:dyDescent="0.25">
      <c r="B52" s="430">
        <v>28</v>
      </c>
      <c r="C52" s="432" t="s">
        <v>256</v>
      </c>
      <c r="D52" s="430">
        <v>431</v>
      </c>
      <c r="E52" s="430">
        <f t="shared" si="0"/>
        <v>38575</v>
      </c>
      <c r="F52" s="437" t="s">
        <v>250</v>
      </c>
      <c r="G52" s="430"/>
      <c r="H52" s="430"/>
      <c r="I52" s="364"/>
      <c r="K52" s="364">
        <v>28</v>
      </c>
      <c r="L52" s="42" t="s">
        <v>256</v>
      </c>
      <c r="M52" s="364">
        <v>330</v>
      </c>
      <c r="N52" s="364">
        <f t="shared" si="1"/>
        <v>25825</v>
      </c>
      <c r="O52" s="376" t="s">
        <v>250</v>
      </c>
    </row>
    <row r="53" spans="2:15" x14ac:dyDescent="0.25">
      <c r="B53" s="430">
        <v>29</v>
      </c>
      <c r="C53" s="432" t="s">
        <v>257</v>
      </c>
      <c r="D53" s="430">
        <v>416</v>
      </c>
      <c r="E53" s="430">
        <f t="shared" si="0"/>
        <v>38991</v>
      </c>
      <c r="F53" s="437" t="s">
        <v>250</v>
      </c>
      <c r="G53" s="430"/>
      <c r="H53" s="430"/>
      <c r="I53" s="364"/>
      <c r="K53" s="364">
        <v>29</v>
      </c>
      <c r="L53" s="42" t="s">
        <v>257</v>
      </c>
      <c r="M53" s="364">
        <v>317</v>
      </c>
      <c r="N53" s="364">
        <f t="shared" si="1"/>
        <v>26142</v>
      </c>
      <c r="O53" s="376" t="s">
        <v>250</v>
      </c>
    </row>
    <row r="54" spans="2:15" x14ac:dyDescent="0.25">
      <c r="B54" s="430">
        <v>30</v>
      </c>
      <c r="C54" s="432" t="s">
        <v>258</v>
      </c>
      <c r="D54" s="430">
        <v>410</v>
      </c>
      <c r="E54" s="430">
        <f t="shared" si="0"/>
        <v>39401</v>
      </c>
      <c r="F54" s="437" t="s">
        <v>250</v>
      </c>
      <c r="G54" s="430"/>
      <c r="H54" s="430"/>
      <c r="I54" s="364"/>
      <c r="K54" s="377">
        <v>30</v>
      </c>
      <c r="L54" s="378" t="s">
        <v>259</v>
      </c>
      <c r="M54" s="377">
        <v>314</v>
      </c>
      <c r="N54" s="364">
        <f t="shared" si="1"/>
        <v>26456</v>
      </c>
      <c r="O54" s="376" t="s">
        <v>250</v>
      </c>
    </row>
    <row r="55" spans="2:15" x14ac:dyDescent="0.25">
      <c r="B55" s="430">
        <v>31</v>
      </c>
      <c r="C55" s="432" t="s">
        <v>260</v>
      </c>
      <c r="D55" s="430">
        <v>400</v>
      </c>
      <c r="E55" s="430">
        <f t="shared" si="0"/>
        <v>39801</v>
      </c>
      <c r="F55" s="437" t="s">
        <v>250</v>
      </c>
      <c r="G55" s="430"/>
      <c r="H55" s="430"/>
      <c r="I55" s="364"/>
      <c r="K55" s="364">
        <v>31</v>
      </c>
      <c r="L55" s="42" t="s">
        <v>261</v>
      </c>
      <c r="M55" s="364">
        <v>310</v>
      </c>
      <c r="N55" s="364">
        <f t="shared" si="1"/>
        <v>26766</v>
      </c>
      <c r="O55" s="376" t="s">
        <v>250</v>
      </c>
    </row>
    <row r="56" spans="2:15" x14ac:dyDescent="0.25">
      <c r="B56" s="430">
        <v>32</v>
      </c>
      <c r="C56" s="432" t="s">
        <v>262</v>
      </c>
      <c r="D56" s="430">
        <v>400</v>
      </c>
      <c r="E56" s="430">
        <f t="shared" si="0"/>
        <v>40201</v>
      </c>
      <c r="F56" s="437" t="s">
        <v>250</v>
      </c>
      <c r="G56" s="430"/>
      <c r="H56" s="430"/>
      <c r="I56" s="364"/>
      <c r="K56" s="364">
        <v>32</v>
      </c>
      <c r="L56" s="42" t="s">
        <v>262</v>
      </c>
      <c r="M56" s="364">
        <v>308</v>
      </c>
      <c r="N56" s="364">
        <f t="shared" si="1"/>
        <v>27074</v>
      </c>
      <c r="O56" s="376" t="s">
        <v>250</v>
      </c>
    </row>
    <row r="57" spans="2:15" x14ac:dyDescent="0.25">
      <c r="B57" s="430">
        <v>33</v>
      </c>
      <c r="C57" s="432" t="s">
        <v>252</v>
      </c>
      <c r="D57" s="430">
        <v>390</v>
      </c>
      <c r="E57" s="430">
        <f t="shared" si="0"/>
        <v>40591</v>
      </c>
      <c r="F57" s="437" t="s">
        <v>250</v>
      </c>
      <c r="G57" s="430"/>
      <c r="H57" s="430"/>
      <c r="I57" s="364"/>
      <c r="K57" s="364">
        <v>33</v>
      </c>
      <c r="L57" s="42" t="s">
        <v>263</v>
      </c>
      <c r="M57" s="364">
        <v>299</v>
      </c>
      <c r="N57" s="364">
        <f t="shared" si="1"/>
        <v>27373</v>
      </c>
      <c r="O57" s="376" t="s">
        <v>250</v>
      </c>
    </row>
    <row r="58" spans="2:15" x14ac:dyDescent="0.25">
      <c r="B58" s="430">
        <v>34</v>
      </c>
      <c r="C58" s="432" t="s">
        <v>263</v>
      </c>
      <c r="D58" s="430">
        <v>389</v>
      </c>
      <c r="E58" s="430">
        <f t="shared" si="0"/>
        <v>40980</v>
      </c>
      <c r="F58" s="437" t="s">
        <v>250</v>
      </c>
      <c r="G58" s="430"/>
      <c r="H58" s="430"/>
      <c r="I58" s="364"/>
      <c r="K58" s="364">
        <v>34</v>
      </c>
      <c r="L58" s="42" t="s">
        <v>254</v>
      </c>
      <c r="M58" s="364">
        <v>297</v>
      </c>
      <c r="N58" s="364">
        <f t="shared" si="1"/>
        <v>27670</v>
      </c>
      <c r="O58" s="376" t="s">
        <v>250</v>
      </c>
    </row>
    <row r="59" spans="2:15" x14ac:dyDescent="0.25">
      <c r="B59" s="430">
        <v>35</v>
      </c>
      <c r="C59" s="432" t="s">
        <v>255</v>
      </c>
      <c r="D59" s="430">
        <v>379</v>
      </c>
      <c r="E59" s="430">
        <f t="shared" si="0"/>
        <v>41359</v>
      </c>
      <c r="F59" s="437" t="s">
        <v>250</v>
      </c>
      <c r="G59" s="430"/>
      <c r="H59" s="430"/>
      <c r="I59" s="364"/>
      <c r="K59" s="364">
        <v>35</v>
      </c>
      <c r="L59" s="42" t="s">
        <v>264</v>
      </c>
      <c r="M59" s="364">
        <v>276</v>
      </c>
      <c r="N59" s="364">
        <f t="shared" si="1"/>
        <v>27946</v>
      </c>
      <c r="O59" s="376" t="s">
        <v>250</v>
      </c>
    </row>
    <row r="60" spans="2:15" x14ac:dyDescent="0.25">
      <c r="B60" s="438">
        <v>36</v>
      </c>
      <c r="C60" s="439" t="s">
        <v>259</v>
      </c>
      <c r="D60" s="438">
        <v>361</v>
      </c>
      <c r="E60" s="430">
        <f t="shared" si="0"/>
        <v>41720</v>
      </c>
      <c r="F60" s="437" t="s">
        <v>250</v>
      </c>
      <c r="G60" s="430"/>
      <c r="H60" s="430"/>
      <c r="I60" s="364"/>
      <c r="K60" s="364">
        <v>36</v>
      </c>
      <c r="L60" s="42" t="s">
        <v>265</v>
      </c>
      <c r="M60" s="364">
        <v>271</v>
      </c>
      <c r="N60" s="364">
        <f t="shared" si="1"/>
        <v>28217</v>
      </c>
      <c r="O60" s="376" t="s">
        <v>250</v>
      </c>
    </row>
    <row r="61" spans="2:15" x14ac:dyDescent="0.25">
      <c r="B61" s="430">
        <v>37</v>
      </c>
      <c r="C61" s="432" t="s">
        <v>261</v>
      </c>
      <c r="D61" s="430">
        <v>356</v>
      </c>
      <c r="E61" s="430">
        <f t="shared" si="0"/>
        <v>42076</v>
      </c>
      <c r="F61" s="437" t="s">
        <v>250</v>
      </c>
      <c r="G61" s="430"/>
      <c r="H61" s="430"/>
      <c r="I61" s="364"/>
      <c r="K61" s="364">
        <v>37</v>
      </c>
      <c r="L61" s="42" t="s">
        <v>260</v>
      </c>
      <c r="M61" s="364">
        <v>267</v>
      </c>
      <c r="N61" s="364">
        <f t="shared" si="1"/>
        <v>28484</v>
      </c>
      <c r="O61" s="376" t="s">
        <v>250</v>
      </c>
    </row>
    <row r="62" spans="2:15" x14ac:dyDescent="0.25">
      <c r="B62" s="430">
        <v>38</v>
      </c>
      <c r="C62" s="432" t="s">
        <v>264</v>
      </c>
      <c r="D62" s="430">
        <v>351</v>
      </c>
      <c r="E62" s="430">
        <f t="shared" si="0"/>
        <v>42427</v>
      </c>
      <c r="F62" s="437" t="s">
        <v>250</v>
      </c>
      <c r="G62" s="430"/>
      <c r="H62" s="430"/>
      <c r="I62" s="364"/>
      <c r="K62" s="364">
        <v>38</v>
      </c>
      <c r="L62" s="42" t="s">
        <v>253</v>
      </c>
      <c r="M62" s="364">
        <v>258</v>
      </c>
      <c r="N62" s="364">
        <f t="shared" si="1"/>
        <v>28742</v>
      </c>
      <c r="O62" s="376" t="s">
        <v>250</v>
      </c>
    </row>
    <row r="63" spans="2:15" x14ac:dyDescent="0.25">
      <c r="B63" s="430">
        <v>39</v>
      </c>
      <c r="C63" s="432" t="s">
        <v>265</v>
      </c>
      <c r="D63" s="430">
        <v>335</v>
      </c>
      <c r="E63" s="430">
        <f t="shared" si="0"/>
        <v>42762</v>
      </c>
      <c r="F63" s="437" t="s">
        <v>250</v>
      </c>
      <c r="G63" s="430"/>
      <c r="H63" s="430"/>
      <c r="I63" s="364"/>
      <c r="K63" s="364">
        <v>39</v>
      </c>
      <c r="L63" s="42" t="s">
        <v>266</v>
      </c>
      <c r="M63" s="364">
        <v>240</v>
      </c>
      <c r="N63" s="364">
        <f t="shared" si="1"/>
        <v>28982</v>
      </c>
      <c r="O63" s="376" t="s">
        <v>250</v>
      </c>
    </row>
    <row r="64" spans="2:15" x14ac:dyDescent="0.25">
      <c r="B64" s="430">
        <v>40</v>
      </c>
      <c r="C64" s="432" t="s">
        <v>266</v>
      </c>
      <c r="D64" s="430">
        <v>300</v>
      </c>
      <c r="E64" s="430">
        <f t="shared" si="0"/>
        <v>43062</v>
      </c>
      <c r="F64" s="437" t="s">
        <v>250</v>
      </c>
      <c r="G64" s="430"/>
      <c r="H64" s="430"/>
      <c r="I64" s="364"/>
      <c r="K64" s="364">
        <v>40</v>
      </c>
      <c r="L64" s="42" t="s">
        <v>267</v>
      </c>
      <c r="M64" s="364">
        <v>237</v>
      </c>
      <c r="N64" s="364">
        <f t="shared" si="1"/>
        <v>29219</v>
      </c>
      <c r="O64" s="376" t="s">
        <v>250</v>
      </c>
    </row>
    <row r="65" spans="2:15" x14ac:dyDescent="0.25">
      <c r="B65" s="430">
        <v>41</v>
      </c>
      <c r="C65" s="432" t="s">
        <v>267</v>
      </c>
      <c r="D65" s="430">
        <v>286</v>
      </c>
      <c r="E65" s="430">
        <f t="shared" si="0"/>
        <v>43348</v>
      </c>
      <c r="F65" s="437" t="s">
        <v>250</v>
      </c>
      <c r="G65" s="430"/>
      <c r="H65" s="430"/>
      <c r="I65" s="364"/>
      <c r="K65" s="364">
        <v>41</v>
      </c>
      <c r="L65" s="42" t="s">
        <v>258</v>
      </c>
      <c r="M65" s="364">
        <v>236</v>
      </c>
      <c r="N65" s="364">
        <f t="shared" si="1"/>
        <v>29455</v>
      </c>
      <c r="O65" s="376" t="s">
        <v>250</v>
      </c>
    </row>
    <row r="66" spans="2:15" x14ac:dyDescent="0.25">
      <c r="B66" s="430">
        <v>42</v>
      </c>
      <c r="C66" s="432" t="s">
        <v>268</v>
      </c>
      <c r="D66" s="430">
        <v>245</v>
      </c>
      <c r="E66" s="430">
        <f t="shared" si="0"/>
        <v>43593</v>
      </c>
      <c r="F66" s="437" t="s">
        <v>250</v>
      </c>
      <c r="G66" s="430"/>
      <c r="H66" s="430"/>
      <c r="I66" s="364"/>
      <c r="K66" s="364">
        <v>42</v>
      </c>
      <c r="L66" s="42" t="s">
        <v>269</v>
      </c>
      <c r="M66" s="364">
        <v>233</v>
      </c>
      <c r="N66" s="364">
        <f t="shared" si="1"/>
        <v>29688</v>
      </c>
      <c r="O66" s="376" t="s">
        <v>250</v>
      </c>
    </row>
    <row r="67" spans="2:15" x14ac:dyDescent="0.25">
      <c r="B67" s="430">
        <v>43</v>
      </c>
      <c r="C67" s="432" t="s">
        <v>269</v>
      </c>
      <c r="D67" s="430">
        <v>244</v>
      </c>
      <c r="E67" s="430">
        <f t="shared" si="0"/>
        <v>43837</v>
      </c>
      <c r="F67" s="437" t="s">
        <v>250</v>
      </c>
      <c r="G67" s="430"/>
      <c r="H67" s="430"/>
      <c r="I67" s="364"/>
      <c r="K67" s="364">
        <v>43</v>
      </c>
      <c r="L67" s="42" t="s">
        <v>268</v>
      </c>
      <c r="M67" s="364">
        <v>213</v>
      </c>
      <c r="N67" s="364">
        <f t="shared" si="1"/>
        <v>29901</v>
      </c>
      <c r="O67" s="376" t="s">
        <v>250</v>
      </c>
    </row>
    <row r="68" spans="2:15" x14ac:dyDescent="0.25">
      <c r="B68" s="430">
        <v>44</v>
      </c>
      <c r="C68" s="432" t="s">
        <v>270</v>
      </c>
      <c r="D68" s="430">
        <v>220</v>
      </c>
      <c r="E68" s="430">
        <f t="shared" si="0"/>
        <v>44057</v>
      </c>
      <c r="F68" s="437" t="s">
        <v>250</v>
      </c>
      <c r="G68" s="430"/>
      <c r="H68" s="430"/>
      <c r="I68" s="364"/>
      <c r="K68" s="364">
        <v>44</v>
      </c>
      <c r="L68" s="42" t="s">
        <v>271</v>
      </c>
      <c r="M68" s="364">
        <v>171</v>
      </c>
      <c r="N68" s="364">
        <f t="shared" si="1"/>
        <v>30072</v>
      </c>
      <c r="O68" s="376" t="s">
        <v>250</v>
      </c>
    </row>
    <row r="69" spans="2:15" x14ac:dyDescent="0.25">
      <c r="B69" s="430">
        <v>45</v>
      </c>
      <c r="C69" s="432" t="s">
        <v>272</v>
      </c>
      <c r="D69" s="430">
        <v>200</v>
      </c>
      <c r="E69" s="430">
        <f t="shared" si="0"/>
        <v>44257</v>
      </c>
      <c r="F69" s="437" t="s">
        <v>250</v>
      </c>
      <c r="G69" s="430"/>
      <c r="H69" s="430"/>
      <c r="I69" s="364"/>
      <c r="K69" s="364">
        <v>45</v>
      </c>
      <c r="L69" s="42" t="s">
        <v>272</v>
      </c>
      <c r="M69" s="364">
        <v>171</v>
      </c>
      <c r="N69" s="364">
        <f t="shared" si="1"/>
        <v>30243</v>
      </c>
      <c r="O69" s="376" t="s">
        <v>250</v>
      </c>
    </row>
    <row r="70" spans="2:15" x14ac:dyDescent="0.25">
      <c r="B70" s="430">
        <v>46</v>
      </c>
      <c r="C70" s="432" t="s">
        <v>271</v>
      </c>
      <c r="D70" s="430">
        <v>199</v>
      </c>
      <c r="E70" s="430">
        <f t="shared" si="0"/>
        <v>44456</v>
      </c>
      <c r="F70" s="437" t="s">
        <v>250</v>
      </c>
      <c r="G70" s="430"/>
      <c r="H70" s="430"/>
      <c r="I70" s="364"/>
      <c r="K70" s="364">
        <v>46</v>
      </c>
      <c r="L70" s="42" t="s">
        <v>273</v>
      </c>
      <c r="M70" s="364">
        <v>162</v>
      </c>
      <c r="N70" s="364">
        <f t="shared" si="1"/>
        <v>30405</v>
      </c>
      <c r="O70" s="376" t="s">
        <v>250</v>
      </c>
    </row>
    <row r="71" spans="2:15" x14ac:dyDescent="0.25">
      <c r="B71" s="430">
        <v>47</v>
      </c>
      <c r="C71" s="432" t="s">
        <v>274</v>
      </c>
      <c r="D71" s="430">
        <v>181</v>
      </c>
      <c r="E71" s="430">
        <f t="shared" si="0"/>
        <v>44637</v>
      </c>
      <c r="F71" s="437" t="s">
        <v>250</v>
      </c>
      <c r="G71" s="430"/>
      <c r="H71" s="430"/>
      <c r="I71" s="364"/>
      <c r="K71" s="364">
        <v>47</v>
      </c>
      <c r="L71" s="42" t="s">
        <v>275</v>
      </c>
      <c r="M71" s="364">
        <v>150</v>
      </c>
      <c r="N71" s="364">
        <f t="shared" si="1"/>
        <v>30555</v>
      </c>
      <c r="O71" s="376" t="s">
        <v>250</v>
      </c>
    </row>
    <row r="72" spans="2:15" x14ac:dyDescent="0.25">
      <c r="B72" s="430">
        <v>48</v>
      </c>
      <c r="C72" s="432" t="s">
        <v>273</v>
      </c>
      <c r="D72" s="430">
        <v>180</v>
      </c>
      <c r="E72" s="430">
        <f t="shared" si="0"/>
        <v>44817</v>
      </c>
      <c r="F72" s="437" t="s">
        <v>250</v>
      </c>
      <c r="G72" s="430"/>
      <c r="H72" s="430"/>
      <c r="I72" s="364"/>
      <c r="K72" s="364">
        <v>48</v>
      </c>
      <c r="L72" s="42" t="s">
        <v>270</v>
      </c>
      <c r="M72" s="364">
        <v>144</v>
      </c>
      <c r="N72" s="364">
        <f t="shared" si="1"/>
        <v>30699</v>
      </c>
      <c r="O72" s="376" t="s">
        <v>250</v>
      </c>
    </row>
    <row r="73" spans="2:15" x14ac:dyDescent="0.25">
      <c r="B73" s="430">
        <v>49</v>
      </c>
      <c r="C73" s="432" t="s">
        <v>276</v>
      </c>
      <c r="D73" s="430">
        <v>155</v>
      </c>
      <c r="E73" s="430">
        <f t="shared" si="0"/>
        <v>44972</v>
      </c>
      <c r="F73" s="437" t="s">
        <v>250</v>
      </c>
      <c r="G73" s="430"/>
      <c r="H73" s="430"/>
      <c r="I73" s="364"/>
      <c r="K73" s="364">
        <v>49</v>
      </c>
      <c r="L73" s="42" t="s">
        <v>276</v>
      </c>
      <c r="M73" s="364">
        <v>142</v>
      </c>
      <c r="N73" s="364">
        <f t="shared" si="1"/>
        <v>30841</v>
      </c>
      <c r="O73" s="376" t="s">
        <v>250</v>
      </c>
    </row>
    <row r="74" spans="2:15" x14ac:dyDescent="0.25">
      <c r="B74" s="430">
        <v>50</v>
      </c>
      <c r="C74" s="432" t="s">
        <v>277</v>
      </c>
      <c r="D74" s="430">
        <v>154</v>
      </c>
      <c r="E74" s="430">
        <f t="shared" si="0"/>
        <v>45126</v>
      </c>
      <c r="F74" s="437" t="s">
        <v>250</v>
      </c>
      <c r="G74" s="430"/>
      <c r="H74" s="430"/>
      <c r="I74" s="364"/>
      <c r="K74" s="364">
        <v>50</v>
      </c>
      <c r="L74" s="42" t="s">
        <v>274</v>
      </c>
      <c r="M74" s="364">
        <v>134</v>
      </c>
      <c r="N74" s="364">
        <f t="shared" si="1"/>
        <v>30975</v>
      </c>
      <c r="O74" s="376" t="s">
        <v>250</v>
      </c>
    </row>
    <row r="75" spans="2:15" x14ac:dyDescent="0.25">
      <c r="B75" s="430">
        <v>51</v>
      </c>
      <c r="C75" s="432" t="s">
        <v>278</v>
      </c>
      <c r="D75" s="430">
        <v>154</v>
      </c>
      <c r="E75" s="430">
        <f t="shared" si="0"/>
        <v>45280</v>
      </c>
      <c r="F75" s="437" t="s">
        <v>250</v>
      </c>
      <c r="G75" s="430"/>
      <c r="H75" s="430"/>
      <c r="I75" s="364"/>
      <c r="K75" s="364">
        <v>51</v>
      </c>
      <c r="L75" s="42" t="s">
        <v>279</v>
      </c>
      <c r="M75" s="364">
        <v>109</v>
      </c>
      <c r="N75" s="364">
        <f t="shared" si="1"/>
        <v>31084</v>
      </c>
      <c r="O75" s="376" t="s">
        <v>250</v>
      </c>
    </row>
    <row r="76" spans="2:15" x14ac:dyDescent="0.25">
      <c r="B76" s="430">
        <v>52</v>
      </c>
      <c r="C76" s="432" t="s">
        <v>275</v>
      </c>
      <c r="D76" s="430">
        <v>150</v>
      </c>
      <c r="E76" s="430">
        <f t="shared" si="0"/>
        <v>45430</v>
      </c>
      <c r="F76" s="437" t="s">
        <v>250</v>
      </c>
      <c r="G76" s="430"/>
      <c r="H76" s="430"/>
      <c r="I76" s="364"/>
      <c r="K76" s="364">
        <v>52</v>
      </c>
      <c r="L76" s="42" t="s">
        <v>280</v>
      </c>
      <c r="M76" s="364">
        <v>106</v>
      </c>
      <c r="N76" s="364">
        <f t="shared" si="1"/>
        <v>31190</v>
      </c>
      <c r="O76" s="376" t="s">
        <v>250</v>
      </c>
    </row>
    <row r="77" spans="2:15" x14ac:dyDescent="0.25">
      <c r="B77" s="430">
        <v>53</v>
      </c>
      <c r="C77" s="432" t="s">
        <v>281</v>
      </c>
      <c r="D77" s="430">
        <v>141</v>
      </c>
      <c r="E77" s="430">
        <f t="shared" si="0"/>
        <v>45571</v>
      </c>
      <c r="F77" s="437" t="s">
        <v>250</v>
      </c>
      <c r="G77" s="430"/>
      <c r="H77" s="430"/>
      <c r="I77" s="364"/>
      <c r="K77" s="364">
        <v>53</v>
      </c>
      <c r="L77" s="42" t="s">
        <v>277</v>
      </c>
      <c r="M77" s="364">
        <v>106</v>
      </c>
      <c r="N77" s="364">
        <f t="shared" si="1"/>
        <v>31296</v>
      </c>
      <c r="O77" s="376" t="s">
        <v>250</v>
      </c>
    </row>
    <row r="78" spans="2:15" x14ac:dyDescent="0.25">
      <c r="B78" s="430">
        <v>54</v>
      </c>
      <c r="C78" s="432" t="s">
        <v>282</v>
      </c>
      <c r="D78" s="430">
        <v>139</v>
      </c>
      <c r="E78" s="430">
        <f t="shared" si="0"/>
        <v>45710</v>
      </c>
      <c r="F78" s="437" t="s">
        <v>250</v>
      </c>
      <c r="G78" s="430"/>
      <c r="H78" s="430"/>
      <c r="I78" s="364"/>
      <c r="K78" s="364">
        <v>54</v>
      </c>
      <c r="L78" s="42" t="s">
        <v>281</v>
      </c>
      <c r="M78" s="364">
        <v>101</v>
      </c>
      <c r="N78" s="364">
        <f t="shared" si="1"/>
        <v>31397</v>
      </c>
      <c r="O78" s="376" t="s">
        <v>250</v>
      </c>
    </row>
    <row r="79" spans="2:15" x14ac:dyDescent="0.25">
      <c r="B79" s="430">
        <v>55</v>
      </c>
      <c r="C79" s="432" t="s">
        <v>283</v>
      </c>
      <c r="D79" s="430">
        <v>136</v>
      </c>
      <c r="E79" s="430">
        <f t="shared" si="0"/>
        <v>45846</v>
      </c>
      <c r="F79" s="437" t="s">
        <v>250</v>
      </c>
      <c r="G79" s="430"/>
      <c r="H79" s="430"/>
      <c r="I79" s="364"/>
      <c r="K79" s="364">
        <v>55</v>
      </c>
      <c r="L79" s="42" t="s">
        <v>284</v>
      </c>
      <c r="M79" s="364">
        <v>91</v>
      </c>
      <c r="N79" s="364">
        <f t="shared" si="1"/>
        <v>31488</v>
      </c>
      <c r="O79" s="376" t="s">
        <v>250</v>
      </c>
    </row>
    <row r="80" spans="2:15" x14ac:dyDescent="0.25">
      <c r="B80" s="430">
        <v>56</v>
      </c>
      <c r="C80" s="432" t="s">
        <v>284</v>
      </c>
      <c r="D80" s="430">
        <v>129</v>
      </c>
      <c r="E80" s="430">
        <f t="shared" si="0"/>
        <v>45975</v>
      </c>
      <c r="F80" s="437" t="s">
        <v>250</v>
      </c>
      <c r="G80" s="430"/>
      <c r="H80" s="430"/>
      <c r="I80" s="364"/>
      <c r="K80" s="364">
        <v>56</v>
      </c>
      <c r="L80" s="42" t="s">
        <v>282</v>
      </c>
      <c r="M80" s="364">
        <v>88</v>
      </c>
      <c r="N80" s="364">
        <f t="shared" si="1"/>
        <v>31576</v>
      </c>
      <c r="O80" s="376" t="s">
        <v>250</v>
      </c>
    </row>
    <row r="81" spans="2:15" x14ac:dyDescent="0.25">
      <c r="B81" s="430">
        <v>57</v>
      </c>
      <c r="C81" s="432" t="s">
        <v>285</v>
      </c>
      <c r="D81" s="430">
        <v>118</v>
      </c>
      <c r="E81" s="430">
        <f t="shared" si="0"/>
        <v>46093</v>
      </c>
      <c r="F81" s="437" t="s">
        <v>250</v>
      </c>
      <c r="G81" s="430"/>
      <c r="H81" s="430"/>
      <c r="I81" s="364"/>
      <c r="K81" s="364">
        <v>57</v>
      </c>
      <c r="L81" s="42" t="s">
        <v>286</v>
      </c>
      <c r="M81" s="364">
        <v>84</v>
      </c>
      <c r="N81" s="364">
        <f t="shared" si="1"/>
        <v>31660</v>
      </c>
      <c r="O81" s="376" t="s">
        <v>250</v>
      </c>
    </row>
    <row r="82" spans="2:15" x14ac:dyDescent="0.25">
      <c r="B82" s="430">
        <v>58</v>
      </c>
      <c r="C82" s="432" t="s">
        <v>280</v>
      </c>
      <c r="D82" s="430">
        <v>114</v>
      </c>
      <c r="E82" s="430">
        <f t="shared" si="0"/>
        <v>46207</v>
      </c>
      <c r="F82" s="437" t="s">
        <v>250</v>
      </c>
      <c r="G82" s="430"/>
      <c r="H82" s="430"/>
      <c r="I82" s="364"/>
      <c r="K82" s="364">
        <v>58</v>
      </c>
      <c r="L82" s="42" t="s">
        <v>283</v>
      </c>
      <c r="M82" s="364">
        <v>80</v>
      </c>
      <c r="N82" s="364">
        <f t="shared" si="1"/>
        <v>31740</v>
      </c>
      <c r="O82" s="376" t="s">
        <v>250</v>
      </c>
    </row>
    <row r="83" spans="2:15" x14ac:dyDescent="0.25">
      <c r="B83" s="430">
        <v>59</v>
      </c>
      <c r="C83" s="432" t="s">
        <v>279</v>
      </c>
      <c r="D83" s="430">
        <v>109</v>
      </c>
      <c r="E83" s="430">
        <f t="shared" si="0"/>
        <v>46316</v>
      </c>
      <c r="F83" s="437" t="s">
        <v>250</v>
      </c>
      <c r="G83" s="430"/>
      <c r="H83" s="430"/>
      <c r="I83" s="364"/>
      <c r="K83" s="364">
        <v>59</v>
      </c>
      <c r="L83" s="42" t="s">
        <v>278</v>
      </c>
      <c r="M83" s="364">
        <v>71</v>
      </c>
      <c r="N83" s="364">
        <f t="shared" si="1"/>
        <v>31811</v>
      </c>
      <c r="O83" s="376" t="s">
        <v>250</v>
      </c>
    </row>
    <row r="84" spans="2:15" x14ac:dyDescent="0.25">
      <c r="B84" s="430">
        <v>60</v>
      </c>
      <c r="C84" s="432" t="s">
        <v>287</v>
      </c>
      <c r="D84" s="430">
        <v>106</v>
      </c>
      <c r="E84" s="430">
        <f t="shared" si="0"/>
        <v>46422</v>
      </c>
      <c r="F84" s="437" t="s">
        <v>250</v>
      </c>
      <c r="G84" s="430"/>
      <c r="H84" s="430"/>
      <c r="I84" s="364"/>
      <c r="K84" s="364">
        <v>60</v>
      </c>
      <c r="L84" s="42" t="s">
        <v>288</v>
      </c>
      <c r="M84" s="364">
        <v>66</v>
      </c>
      <c r="N84" s="364">
        <f t="shared" si="1"/>
        <v>31877</v>
      </c>
      <c r="O84" s="376" t="s">
        <v>250</v>
      </c>
    </row>
    <row r="85" spans="2:15" x14ac:dyDescent="0.25">
      <c r="B85" s="430">
        <v>61</v>
      </c>
      <c r="C85" s="432" t="s">
        <v>289</v>
      </c>
      <c r="D85" s="430">
        <v>104</v>
      </c>
      <c r="E85" s="430">
        <f t="shared" si="0"/>
        <v>46526</v>
      </c>
      <c r="F85" s="437" t="s">
        <v>250</v>
      </c>
      <c r="G85" s="430"/>
      <c r="H85" s="430"/>
      <c r="I85" s="364"/>
      <c r="K85" s="364">
        <v>61</v>
      </c>
      <c r="L85" s="42" t="s">
        <v>289</v>
      </c>
      <c r="M85" s="364">
        <v>65</v>
      </c>
      <c r="N85" s="364">
        <f t="shared" si="1"/>
        <v>31942</v>
      </c>
      <c r="O85" s="376" t="s">
        <v>250</v>
      </c>
    </row>
    <row r="86" spans="2:15" x14ac:dyDescent="0.25">
      <c r="B86" s="430">
        <v>62</v>
      </c>
      <c r="C86" s="432" t="s">
        <v>286</v>
      </c>
      <c r="D86" s="430">
        <v>103</v>
      </c>
      <c r="E86" s="430">
        <f t="shared" si="0"/>
        <v>46629</v>
      </c>
      <c r="F86" s="437" t="s">
        <v>250</v>
      </c>
      <c r="G86" s="430"/>
      <c r="H86" s="430"/>
      <c r="I86" s="364"/>
      <c r="K86" s="364">
        <v>62</v>
      </c>
      <c r="L86" s="42" t="s">
        <v>290</v>
      </c>
      <c r="M86" s="364">
        <v>59</v>
      </c>
      <c r="N86" s="364">
        <f t="shared" si="1"/>
        <v>32001</v>
      </c>
      <c r="O86" s="376" t="s">
        <v>250</v>
      </c>
    </row>
    <row r="87" spans="2:15" x14ac:dyDescent="0.25">
      <c r="B87" s="430">
        <v>63</v>
      </c>
      <c r="C87" s="432" t="s">
        <v>290</v>
      </c>
      <c r="D87" s="430">
        <v>89</v>
      </c>
      <c r="E87" s="430">
        <f t="shared" si="0"/>
        <v>46718</v>
      </c>
      <c r="F87" s="437" t="s">
        <v>250</v>
      </c>
      <c r="G87" s="430"/>
      <c r="H87" s="430"/>
      <c r="I87" s="364"/>
      <c r="K87" s="364">
        <v>63</v>
      </c>
      <c r="L87" s="42" t="s">
        <v>291</v>
      </c>
      <c r="M87" s="364">
        <v>50</v>
      </c>
      <c r="N87" s="364">
        <f t="shared" si="1"/>
        <v>32051</v>
      </c>
      <c r="O87" s="376" t="s">
        <v>250</v>
      </c>
    </row>
    <row r="88" spans="2:15" x14ac:dyDescent="0.25">
      <c r="B88" s="430">
        <v>64</v>
      </c>
      <c r="C88" s="432" t="s">
        <v>288</v>
      </c>
      <c r="D88" s="430">
        <v>84</v>
      </c>
      <c r="E88" s="430">
        <f t="shared" si="0"/>
        <v>46802</v>
      </c>
      <c r="F88" s="437" t="s">
        <v>250</v>
      </c>
      <c r="G88" s="430"/>
      <c r="H88" s="430"/>
      <c r="I88" s="364"/>
      <c r="K88" s="364">
        <v>64</v>
      </c>
      <c r="L88" s="42" t="s">
        <v>292</v>
      </c>
      <c r="M88" s="364">
        <v>45</v>
      </c>
      <c r="N88" s="364">
        <f t="shared" si="1"/>
        <v>32096</v>
      </c>
      <c r="O88" s="376" t="s">
        <v>250</v>
      </c>
    </row>
    <row r="89" spans="2:15" x14ac:dyDescent="0.25">
      <c r="B89" s="430">
        <v>65</v>
      </c>
      <c r="C89" s="432" t="s">
        <v>293</v>
      </c>
      <c r="D89" s="430">
        <v>84</v>
      </c>
      <c r="E89" s="430">
        <f t="shared" si="0"/>
        <v>46886</v>
      </c>
      <c r="F89" s="437" t="s">
        <v>250</v>
      </c>
      <c r="G89" s="430"/>
      <c r="H89" s="430"/>
      <c r="I89" s="364"/>
      <c r="K89" s="364">
        <v>65</v>
      </c>
      <c r="L89" s="42" t="s">
        <v>285</v>
      </c>
      <c r="M89" s="364">
        <v>45</v>
      </c>
      <c r="N89" s="364">
        <f t="shared" si="1"/>
        <v>32141</v>
      </c>
      <c r="O89" s="376" t="s">
        <v>250</v>
      </c>
    </row>
    <row r="90" spans="2:15" x14ac:dyDescent="0.25">
      <c r="B90" s="430">
        <v>66</v>
      </c>
      <c r="C90" s="432" t="s">
        <v>292</v>
      </c>
      <c r="D90" s="430">
        <v>55</v>
      </c>
      <c r="E90" s="430">
        <f t="shared" si="0"/>
        <v>46941</v>
      </c>
      <c r="F90" s="437" t="s">
        <v>250</v>
      </c>
      <c r="G90" s="430"/>
      <c r="H90" s="430"/>
      <c r="I90" s="364"/>
      <c r="K90" s="364">
        <v>66</v>
      </c>
      <c r="L90" s="42" t="s">
        <v>294</v>
      </c>
      <c r="M90" s="364">
        <v>43</v>
      </c>
      <c r="N90" s="364">
        <f t="shared" si="1"/>
        <v>32184</v>
      </c>
      <c r="O90" s="376" t="s">
        <v>250</v>
      </c>
    </row>
    <row r="91" spans="2:15" x14ac:dyDescent="0.25">
      <c r="B91" s="430">
        <v>67</v>
      </c>
      <c r="C91" s="432" t="s">
        <v>295</v>
      </c>
      <c r="D91" s="430">
        <v>53</v>
      </c>
      <c r="E91" s="430">
        <f t="shared" ref="E91:E109" si="2">E90+D91</f>
        <v>46994</v>
      </c>
      <c r="F91" s="437" t="s">
        <v>250</v>
      </c>
      <c r="G91" s="430"/>
      <c r="H91" s="430"/>
      <c r="I91" s="364"/>
      <c r="K91" s="364">
        <v>67</v>
      </c>
      <c r="L91" s="42" t="s">
        <v>295</v>
      </c>
      <c r="M91" s="364">
        <v>42</v>
      </c>
      <c r="N91" s="364">
        <f t="shared" ref="N91:N109" si="3">N90+M91</f>
        <v>32226</v>
      </c>
      <c r="O91" s="376" t="s">
        <v>250</v>
      </c>
    </row>
    <row r="92" spans="2:15" x14ac:dyDescent="0.25">
      <c r="B92" s="430">
        <v>68</v>
      </c>
      <c r="C92" s="432" t="s">
        <v>294</v>
      </c>
      <c r="D92" s="430">
        <v>53</v>
      </c>
      <c r="E92" s="430">
        <f t="shared" si="2"/>
        <v>47047</v>
      </c>
      <c r="F92" s="437" t="s">
        <v>250</v>
      </c>
      <c r="G92" s="430"/>
      <c r="H92" s="430"/>
      <c r="I92" s="364"/>
      <c r="K92" s="364">
        <v>68</v>
      </c>
      <c r="L92" s="42" t="s">
        <v>287</v>
      </c>
      <c r="M92" s="364">
        <v>41</v>
      </c>
      <c r="N92" s="364">
        <f t="shared" si="3"/>
        <v>32267</v>
      </c>
      <c r="O92" s="376" t="s">
        <v>250</v>
      </c>
    </row>
    <row r="93" spans="2:15" x14ac:dyDescent="0.25">
      <c r="B93" s="430">
        <v>69</v>
      </c>
      <c r="C93" s="432" t="s">
        <v>291</v>
      </c>
      <c r="D93" s="430">
        <v>50</v>
      </c>
      <c r="E93" s="430">
        <f t="shared" si="2"/>
        <v>47097</v>
      </c>
      <c r="F93" s="437" t="s">
        <v>250</v>
      </c>
      <c r="G93" s="430"/>
      <c r="H93" s="430"/>
      <c r="I93" s="364"/>
      <c r="K93" s="364">
        <v>69</v>
      </c>
      <c r="L93" s="42" t="s">
        <v>296</v>
      </c>
      <c r="M93" s="364">
        <v>36</v>
      </c>
      <c r="N93" s="364">
        <f t="shared" si="3"/>
        <v>32303</v>
      </c>
      <c r="O93" s="376" t="s">
        <v>250</v>
      </c>
    </row>
    <row r="94" spans="2:15" x14ac:dyDescent="0.25">
      <c r="B94" s="430">
        <v>70</v>
      </c>
      <c r="C94" s="432" t="s">
        <v>297</v>
      </c>
      <c r="D94" s="430">
        <v>30</v>
      </c>
      <c r="E94" s="430">
        <f t="shared" si="2"/>
        <v>47127</v>
      </c>
      <c r="F94" s="437" t="s">
        <v>250</v>
      </c>
      <c r="G94" s="430"/>
      <c r="H94" s="430"/>
      <c r="I94" s="364"/>
      <c r="K94" s="364">
        <v>70</v>
      </c>
      <c r="L94" s="42" t="s">
        <v>293</v>
      </c>
      <c r="M94" s="364">
        <v>28</v>
      </c>
      <c r="N94" s="364">
        <f t="shared" si="3"/>
        <v>32331</v>
      </c>
      <c r="O94" s="376" t="s">
        <v>250</v>
      </c>
    </row>
    <row r="95" spans="2:15" x14ac:dyDescent="0.25">
      <c r="B95" s="430">
        <v>71</v>
      </c>
      <c r="C95" s="432" t="s">
        <v>298</v>
      </c>
      <c r="D95" s="430">
        <v>30</v>
      </c>
      <c r="E95" s="430">
        <f t="shared" si="2"/>
        <v>47157</v>
      </c>
      <c r="F95" s="437" t="s">
        <v>250</v>
      </c>
      <c r="G95" s="430"/>
      <c r="H95" s="430"/>
      <c r="I95" s="364"/>
      <c r="K95" s="364">
        <v>71</v>
      </c>
      <c r="L95" s="42" t="s">
        <v>299</v>
      </c>
      <c r="M95" s="364">
        <v>22</v>
      </c>
      <c r="N95" s="364">
        <f t="shared" si="3"/>
        <v>32353</v>
      </c>
      <c r="O95" s="376" t="s">
        <v>250</v>
      </c>
    </row>
    <row r="96" spans="2:15" x14ac:dyDescent="0.25">
      <c r="B96" s="430">
        <v>72</v>
      </c>
      <c r="C96" s="432" t="s">
        <v>299</v>
      </c>
      <c r="D96" s="430">
        <v>30</v>
      </c>
      <c r="E96" s="430">
        <f t="shared" si="2"/>
        <v>47187</v>
      </c>
      <c r="F96" s="437" t="s">
        <v>250</v>
      </c>
      <c r="G96" s="430"/>
      <c r="H96" s="430"/>
      <c r="I96" s="364"/>
      <c r="K96" s="364">
        <v>72</v>
      </c>
      <c r="L96" s="42" t="s">
        <v>300</v>
      </c>
      <c r="M96" s="364">
        <v>22</v>
      </c>
      <c r="N96" s="364">
        <f t="shared" si="3"/>
        <v>32375</v>
      </c>
      <c r="O96" s="376" t="s">
        <v>250</v>
      </c>
    </row>
    <row r="97" spans="2:15" x14ac:dyDescent="0.25">
      <c r="B97" s="430">
        <v>73</v>
      </c>
      <c r="C97" s="432" t="s">
        <v>296</v>
      </c>
      <c r="D97" s="430">
        <v>27</v>
      </c>
      <c r="E97" s="430">
        <f t="shared" si="2"/>
        <v>47214</v>
      </c>
      <c r="F97" s="437" t="s">
        <v>250</v>
      </c>
      <c r="G97" s="430"/>
      <c r="H97" s="430"/>
      <c r="I97" s="364"/>
      <c r="K97" s="364">
        <v>73</v>
      </c>
      <c r="L97" s="42" t="s">
        <v>298</v>
      </c>
      <c r="M97" s="364">
        <v>19</v>
      </c>
      <c r="N97" s="364">
        <f t="shared" si="3"/>
        <v>32394</v>
      </c>
      <c r="O97" s="376" t="s">
        <v>250</v>
      </c>
    </row>
    <row r="98" spans="2:15" x14ac:dyDescent="0.25">
      <c r="B98" s="430">
        <v>74</v>
      </c>
      <c r="C98" s="432" t="s">
        <v>301</v>
      </c>
      <c r="D98" s="430">
        <v>23</v>
      </c>
      <c r="E98" s="430">
        <f t="shared" si="2"/>
        <v>47237</v>
      </c>
      <c r="F98" s="437" t="s">
        <v>250</v>
      </c>
      <c r="G98" s="430"/>
      <c r="H98" s="430"/>
      <c r="I98" s="364"/>
      <c r="K98" s="364">
        <v>74</v>
      </c>
      <c r="L98" s="42" t="s">
        <v>301</v>
      </c>
      <c r="M98" s="364">
        <v>19</v>
      </c>
      <c r="N98" s="364">
        <f t="shared" si="3"/>
        <v>32413</v>
      </c>
      <c r="O98" s="376" t="s">
        <v>250</v>
      </c>
    </row>
    <row r="99" spans="2:15" x14ac:dyDescent="0.25">
      <c r="B99" s="430">
        <v>75</v>
      </c>
      <c r="C99" s="432" t="s">
        <v>300</v>
      </c>
      <c r="D99" s="430">
        <v>22</v>
      </c>
      <c r="E99" s="430">
        <f t="shared" si="2"/>
        <v>47259</v>
      </c>
      <c r="F99" s="437" t="s">
        <v>250</v>
      </c>
      <c r="G99" s="430"/>
      <c r="H99" s="430"/>
      <c r="I99" s="364"/>
      <c r="K99" s="364">
        <v>75</v>
      </c>
      <c r="L99" s="42" t="s">
        <v>297</v>
      </c>
      <c r="M99" s="364">
        <v>12</v>
      </c>
      <c r="N99" s="364">
        <f t="shared" si="3"/>
        <v>32425</v>
      </c>
      <c r="O99" s="376" t="s">
        <v>250</v>
      </c>
    </row>
    <row r="100" spans="2:15" x14ac:dyDescent="0.25">
      <c r="B100" s="430">
        <v>76</v>
      </c>
      <c r="C100" s="432" t="s">
        <v>302</v>
      </c>
      <c r="D100" s="430">
        <v>14</v>
      </c>
      <c r="E100" s="430">
        <f t="shared" si="2"/>
        <v>47273</v>
      </c>
      <c r="F100" s="437" t="s">
        <v>250</v>
      </c>
      <c r="G100" s="430"/>
      <c r="H100" s="430"/>
      <c r="I100" s="364"/>
      <c r="K100" s="364">
        <v>76</v>
      </c>
      <c r="L100" s="42" t="s">
        <v>303</v>
      </c>
      <c r="M100" s="364">
        <v>10</v>
      </c>
      <c r="N100" s="364">
        <f t="shared" si="3"/>
        <v>32435</v>
      </c>
      <c r="O100" s="376" t="s">
        <v>250</v>
      </c>
    </row>
    <row r="101" spans="2:15" x14ac:dyDescent="0.25">
      <c r="B101" s="430">
        <v>77</v>
      </c>
      <c r="C101" s="432" t="s">
        <v>303</v>
      </c>
      <c r="D101" s="430">
        <v>10</v>
      </c>
      <c r="E101" s="430">
        <f t="shared" si="2"/>
        <v>47283</v>
      </c>
      <c r="F101" s="437" t="s">
        <v>250</v>
      </c>
      <c r="G101" s="430"/>
      <c r="H101" s="430"/>
      <c r="I101" s="364"/>
      <c r="K101" s="364">
        <v>77</v>
      </c>
      <c r="L101" s="42" t="s">
        <v>302</v>
      </c>
      <c r="M101" s="364">
        <v>8</v>
      </c>
      <c r="N101" s="364">
        <f t="shared" si="3"/>
        <v>32443</v>
      </c>
      <c r="O101" s="376" t="s">
        <v>250</v>
      </c>
    </row>
    <row r="102" spans="2:15" x14ac:dyDescent="0.25">
      <c r="B102" s="430">
        <v>78</v>
      </c>
      <c r="C102" s="432" t="s">
        <v>304</v>
      </c>
      <c r="D102" s="430">
        <v>3</v>
      </c>
      <c r="E102" s="430">
        <f t="shared" si="2"/>
        <v>47286</v>
      </c>
      <c r="F102" s="437" t="s">
        <v>250</v>
      </c>
      <c r="G102" s="430"/>
      <c r="H102" s="430"/>
      <c r="I102" s="364"/>
      <c r="K102" s="364">
        <v>78</v>
      </c>
      <c r="L102" s="42" t="s">
        <v>305</v>
      </c>
      <c r="M102" s="364">
        <v>4</v>
      </c>
      <c r="N102" s="364">
        <f t="shared" si="3"/>
        <v>32447</v>
      </c>
      <c r="O102" s="376" t="s">
        <v>250</v>
      </c>
    </row>
    <row r="103" spans="2:15" x14ac:dyDescent="0.25">
      <c r="B103" s="430">
        <v>79</v>
      </c>
      <c r="C103" s="432" t="s">
        <v>305</v>
      </c>
      <c r="D103" s="430">
        <v>3</v>
      </c>
      <c r="E103" s="430">
        <f t="shared" si="2"/>
        <v>47289</v>
      </c>
      <c r="F103" s="437" t="s">
        <v>250</v>
      </c>
      <c r="G103" s="430"/>
      <c r="H103" s="430"/>
      <c r="I103" s="364"/>
      <c r="K103" s="364">
        <v>79</v>
      </c>
      <c r="L103" s="42" t="s">
        <v>306</v>
      </c>
      <c r="M103" s="364">
        <v>3</v>
      </c>
      <c r="N103" s="364">
        <f t="shared" si="3"/>
        <v>32450</v>
      </c>
      <c r="O103" s="376" t="s">
        <v>250</v>
      </c>
    </row>
    <row r="104" spans="2:15" x14ac:dyDescent="0.25">
      <c r="B104" s="430">
        <v>80</v>
      </c>
      <c r="C104" s="432" t="s">
        <v>307</v>
      </c>
      <c r="D104" s="430">
        <v>3</v>
      </c>
      <c r="E104" s="430">
        <f t="shared" si="2"/>
        <v>47292</v>
      </c>
      <c r="F104" s="437" t="s">
        <v>250</v>
      </c>
      <c r="G104" s="430"/>
      <c r="H104" s="430"/>
      <c r="I104" s="364"/>
      <c r="K104" s="364">
        <v>80</v>
      </c>
      <c r="L104" s="42" t="s">
        <v>307</v>
      </c>
      <c r="M104" s="364">
        <v>2</v>
      </c>
      <c r="N104" s="364">
        <f t="shared" si="3"/>
        <v>32452</v>
      </c>
      <c r="O104" s="376" t="s">
        <v>250</v>
      </c>
    </row>
    <row r="105" spans="2:15" x14ac:dyDescent="0.25">
      <c r="B105" s="430">
        <v>81</v>
      </c>
      <c r="C105" s="432" t="s">
        <v>306</v>
      </c>
      <c r="D105" s="430">
        <v>3</v>
      </c>
      <c r="E105" s="430">
        <f t="shared" si="2"/>
        <v>47295</v>
      </c>
      <c r="F105" s="437" t="s">
        <v>250</v>
      </c>
      <c r="G105" s="430"/>
      <c r="H105" s="430"/>
      <c r="I105" s="364"/>
      <c r="K105" s="364">
        <v>81</v>
      </c>
      <c r="L105" s="42" t="s">
        <v>308</v>
      </c>
      <c r="M105" s="364">
        <v>1</v>
      </c>
      <c r="N105" s="364">
        <f t="shared" si="3"/>
        <v>32453</v>
      </c>
      <c r="O105" s="376" t="s">
        <v>250</v>
      </c>
    </row>
    <row r="106" spans="2:15" x14ac:dyDescent="0.25">
      <c r="B106" s="430">
        <v>82</v>
      </c>
      <c r="C106" s="432" t="s">
        <v>308</v>
      </c>
      <c r="D106" s="430">
        <v>3</v>
      </c>
      <c r="E106" s="430">
        <f t="shared" si="2"/>
        <v>47298</v>
      </c>
      <c r="F106" s="437" t="s">
        <v>250</v>
      </c>
      <c r="G106" s="430"/>
      <c r="H106" s="430"/>
      <c r="I106" s="364"/>
      <c r="K106" s="364">
        <v>82</v>
      </c>
      <c r="L106" s="42" t="s">
        <v>309</v>
      </c>
      <c r="M106" s="364">
        <v>1</v>
      </c>
      <c r="N106" s="364">
        <f t="shared" si="3"/>
        <v>32454</v>
      </c>
      <c r="O106" s="376" t="s">
        <v>250</v>
      </c>
    </row>
    <row r="107" spans="2:15" x14ac:dyDescent="0.25">
      <c r="B107" s="430">
        <v>83</v>
      </c>
      <c r="C107" s="432" t="s">
        <v>310</v>
      </c>
      <c r="D107" s="430">
        <v>2</v>
      </c>
      <c r="E107" s="430">
        <f t="shared" si="2"/>
        <v>47300</v>
      </c>
      <c r="F107" s="437" t="s">
        <v>250</v>
      </c>
      <c r="G107" s="430"/>
      <c r="H107" s="430"/>
      <c r="I107" s="364"/>
      <c r="K107" s="364">
        <v>83</v>
      </c>
      <c r="L107" s="42" t="s">
        <v>310</v>
      </c>
      <c r="M107" s="364">
        <v>1</v>
      </c>
      <c r="N107" s="364">
        <f t="shared" si="3"/>
        <v>32455</v>
      </c>
      <c r="O107" s="376" t="s">
        <v>250</v>
      </c>
    </row>
    <row r="108" spans="2:15" x14ac:dyDescent="0.25">
      <c r="B108" s="430">
        <v>84</v>
      </c>
      <c r="C108" s="432" t="s">
        <v>311</v>
      </c>
      <c r="D108" s="430">
        <v>2</v>
      </c>
      <c r="E108" s="430">
        <f t="shared" si="2"/>
        <v>47302</v>
      </c>
      <c r="F108" s="437" t="s">
        <v>250</v>
      </c>
      <c r="G108" s="430"/>
      <c r="H108" s="430"/>
      <c r="I108" s="364"/>
      <c r="K108" s="364">
        <v>84</v>
      </c>
      <c r="L108" s="42" t="s">
        <v>311</v>
      </c>
      <c r="M108" s="364">
        <v>1</v>
      </c>
      <c r="N108" s="364">
        <f t="shared" si="3"/>
        <v>32456</v>
      </c>
      <c r="O108" s="376" t="s">
        <v>250</v>
      </c>
    </row>
    <row r="109" spans="2:15" x14ac:dyDescent="0.25">
      <c r="B109" s="430">
        <v>85</v>
      </c>
      <c r="C109" s="432" t="s">
        <v>309</v>
      </c>
      <c r="D109" s="430">
        <v>1</v>
      </c>
      <c r="E109" s="430">
        <f t="shared" si="2"/>
        <v>47303</v>
      </c>
      <c r="F109" s="437" t="s">
        <v>250</v>
      </c>
      <c r="G109" s="430"/>
      <c r="H109" s="430"/>
      <c r="I109" s="364"/>
      <c r="K109" s="364">
        <v>85</v>
      </c>
      <c r="L109" s="42" t="s">
        <v>304</v>
      </c>
      <c r="M109" s="364">
        <v>1</v>
      </c>
      <c r="N109" s="364">
        <f t="shared" si="3"/>
        <v>32457</v>
      </c>
      <c r="O109" s="376" t="s">
        <v>250</v>
      </c>
    </row>
    <row r="110" spans="2:15" x14ac:dyDescent="0.25">
      <c r="B110" s="392"/>
      <c r="C110" s="392"/>
      <c r="D110" s="392"/>
      <c r="E110" s="392"/>
      <c r="F110" s="392"/>
      <c r="G110" s="392"/>
      <c r="H110" s="392"/>
    </row>
    <row r="111" spans="2:15" x14ac:dyDescent="0.25">
      <c r="B111" s="392"/>
    </row>
  </sheetData>
  <mergeCells count="4">
    <mergeCell ref="B10:D10"/>
    <mergeCell ref="B11:D11"/>
    <mergeCell ref="B12:D12"/>
    <mergeCell ref="B15:D15"/>
  </mergeCells>
  <hyperlinks>
    <hyperlink ref="B6" r:id="rId1" xr:uid="{AD5DB0F8-C3D7-4709-A15E-9495D349864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6E205-DFFF-4BFF-9A35-E5C0674FFD1C}">
  <dimension ref="B3:I13"/>
  <sheetViews>
    <sheetView workbookViewId="0">
      <selection activeCell="G13" sqref="G13"/>
    </sheetView>
  </sheetViews>
  <sheetFormatPr defaultRowHeight="15" x14ac:dyDescent="0.25"/>
  <cols>
    <col min="1" max="16384" width="9.140625" style="42"/>
  </cols>
  <sheetData>
    <row r="3" spans="2:9" ht="31.5" x14ac:dyDescent="0.5">
      <c r="B3" s="200" t="s">
        <v>312</v>
      </c>
    </row>
    <row r="4" spans="2:9" ht="9" customHeight="1" x14ac:dyDescent="0.5">
      <c r="B4" s="200"/>
    </row>
    <row r="5" spans="2:9" s="209" customFormat="1" ht="22.5" customHeight="1" x14ac:dyDescent="0.25">
      <c r="B5" s="214" t="s">
        <v>313</v>
      </c>
    </row>
    <row r="6" spans="2:9" s="209" customFormat="1" ht="10.5" customHeight="1" x14ac:dyDescent="0.25">
      <c r="B6" s="336" t="s">
        <v>190</v>
      </c>
      <c r="I6" s="335"/>
    </row>
    <row r="7" spans="2:9" ht="11.25" customHeight="1" x14ac:dyDescent="0.5">
      <c r="B7" s="200"/>
    </row>
    <row r="8" spans="2:9" x14ac:dyDescent="0.25">
      <c r="B8" s="506" t="s">
        <v>314</v>
      </c>
      <c r="C8" s="506"/>
      <c r="D8" s="506"/>
      <c r="E8" s="334"/>
    </row>
    <row r="9" spans="2:9" x14ac:dyDescent="0.25">
      <c r="B9" s="503" t="s">
        <v>315</v>
      </c>
      <c r="C9" s="503"/>
      <c r="D9" s="503"/>
      <c r="E9" s="333">
        <v>361</v>
      </c>
    </row>
    <row r="10" spans="2:9" x14ac:dyDescent="0.25">
      <c r="B10" s="503" t="s">
        <v>316</v>
      </c>
      <c r="C10" s="503"/>
      <c r="D10" s="503"/>
      <c r="E10" s="333">
        <v>314</v>
      </c>
    </row>
    <row r="11" spans="2:9" x14ac:dyDescent="0.25">
      <c r="B11" s="507" t="s">
        <v>317</v>
      </c>
      <c r="C11" s="507"/>
      <c r="D11" s="507"/>
      <c r="E11" s="332"/>
    </row>
    <row r="12" spans="2:9" x14ac:dyDescent="0.25">
      <c r="B12" s="505" t="s">
        <v>315</v>
      </c>
      <c r="C12" s="505"/>
      <c r="D12" s="505"/>
      <c r="E12" s="331">
        <v>627</v>
      </c>
    </row>
    <row r="13" spans="2:9" x14ac:dyDescent="0.25">
      <c r="B13" s="505" t="s">
        <v>316</v>
      </c>
      <c r="C13" s="505"/>
      <c r="D13" s="505"/>
      <c r="E13" s="331">
        <v>417</v>
      </c>
    </row>
  </sheetData>
  <mergeCells count="6">
    <mergeCell ref="B13:D13"/>
    <mergeCell ref="B8:D8"/>
    <mergeCell ref="B9:D9"/>
    <mergeCell ref="B10:D10"/>
    <mergeCell ref="B11:D11"/>
    <mergeCell ref="B12:D12"/>
  </mergeCells>
  <hyperlinks>
    <hyperlink ref="B6" r:id="rId1" xr:uid="{9B3AFA41-BC67-4471-B86A-470D41D7A0D8}"/>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78BDF-0DC8-48C7-941A-2969BD446022}">
  <dimension ref="B2:L11"/>
  <sheetViews>
    <sheetView workbookViewId="0">
      <selection activeCell="J7" sqref="J7"/>
    </sheetView>
  </sheetViews>
  <sheetFormatPr defaultRowHeight="15" x14ac:dyDescent="0.25"/>
  <cols>
    <col min="1" max="1" width="9.140625" style="42"/>
    <col min="2" max="2" width="16.5703125" style="42" bestFit="1" customWidth="1"/>
    <col min="3" max="3" width="48.28515625" style="42" customWidth="1"/>
    <col min="4" max="4" width="14.5703125" style="42" customWidth="1"/>
    <col min="5" max="5" width="47.28515625" style="42" customWidth="1"/>
    <col min="6" max="7" width="9.140625" style="42"/>
    <col min="8" max="8" width="23.7109375" style="42" customWidth="1"/>
    <col min="9" max="9" width="15" style="42" bestFit="1" customWidth="1"/>
    <col min="10" max="11" width="9.140625" style="42"/>
    <col min="12" max="12" width="114.140625" style="42" customWidth="1"/>
    <col min="13" max="16384" width="9.140625" style="42"/>
  </cols>
  <sheetData>
    <row r="2" spans="2:12" ht="31.5" x14ac:dyDescent="0.5">
      <c r="B2" s="200" t="s">
        <v>318</v>
      </c>
    </row>
    <row r="4" spans="2:12" ht="56.25" customHeight="1" x14ac:dyDescent="0.25">
      <c r="B4" s="508" t="s">
        <v>319</v>
      </c>
      <c r="C4" s="319" t="s">
        <v>320</v>
      </c>
      <c r="D4" s="319"/>
      <c r="E4" s="231" t="s">
        <v>93</v>
      </c>
      <c r="F4" s="231" t="s">
        <v>89</v>
      </c>
      <c r="G4" s="140">
        <v>2</v>
      </c>
      <c r="H4" s="294"/>
      <c r="I4" s="320">
        <v>1</v>
      </c>
      <c r="J4" s="321">
        <f>G4*I4</f>
        <v>2</v>
      </c>
      <c r="L4" s="292"/>
    </row>
    <row r="5" spans="2:12" ht="40.5" x14ac:dyDescent="0.25">
      <c r="B5" s="509"/>
      <c r="C5" s="440" t="s">
        <v>321</v>
      </c>
      <c r="D5" s="440"/>
      <c r="E5" s="227" t="s">
        <v>93</v>
      </c>
      <c r="F5" s="227" t="s">
        <v>89</v>
      </c>
      <c r="G5" s="318">
        <v>0</v>
      </c>
      <c r="H5" s="295" t="s">
        <v>322</v>
      </c>
      <c r="I5" s="322">
        <v>1</v>
      </c>
      <c r="J5" s="323">
        <f>I5*G5</f>
        <v>0</v>
      </c>
      <c r="L5" s="293"/>
    </row>
    <row r="6" spans="2:12" ht="101.25" x14ac:dyDescent="0.25">
      <c r="B6" s="509"/>
      <c r="C6" s="440" t="s">
        <v>323</v>
      </c>
      <c r="D6" s="324" t="s">
        <v>324</v>
      </c>
      <c r="E6" s="227" t="s">
        <v>93</v>
      </c>
      <c r="F6" s="227" t="s">
        <v>89</v>
      </c>
      <c r="G6" s="325">
        <v>1</v>
      </c>
      <c r="H6" s="295" t="s">
        <v>325</v>
      </c>
      <c r="I6" s="322">
        <v>1</v>
      </c>
      <c r="J6" s="323">
        <f>I6*G6</f>
        <v>1</v>
      </c>
    </row>
    <row r="7" spans="2:12" ht="57.75" customHeight="1" x14ac:dyDescent="0.25">
      <c r="B7" s="510"/>
      <c r="C7" s="441" t="s">
        <v>326</v>
      </c>
      <c r="D7" s="236" t="s">
        <v>327</v>
      </c>
      <c r="E7" s="227" t="s">
        <v>93</v>
      </c>
      <c r="F7" s="227" t="s">
        <v>89</v>
      </c>
      <c r="G7" s="318">
        <v>2</v>
      </c>
      <c r="H7" s="295"/>
      <c r="I7" s="322">
        <v>1</v>
      </c>
      <c r="J7" s="323">
        <f>G7*I7</f>
        <v>2</v>
      </c>
    </row>
    <row r="8" spans="2:12" ht="60" x14ac:dyDescent="0.25">
      <c r="B8" s="511"/>
      <c r="C8" s="326" t="s">
        <v>328</v>
      </c>
      <c r="D8" s="326"/>
      <c r="E8" s="249" t="s">
        <v>93</v>
      </c>
      <c r="F8" s="249" t="s">
        <v>89</v>
      </c>
      <c r="G8" s="327">
        <v>0</v>
      </c>
      <c r="H8" s="328" t="s">
        <v>329</v>
      </c>
      <c r="I8" s="329">
        <v>1</v>
      </c>
      <c r="J8" s="330">
        <f>I8*G8</f>
        <v>0</v>
      </c>
    </row>
    <row r="9" spans="2:12" x14ac:dyDescent="0.25">
      <c r="I9" s="161" t="s">
        <v>330</v>
      </c>
      <c r="J9" s="161">
        <f>SUM(J4:J8)</f>
        <v>5</v>
      </c>
    </row>
    <row r="10" spans="2:12" x14ac:dyDescent="0.25">
      <c r="I10" s="379" t="s">
        <v>331</v>
      </c>
      <c r="J10" s="379" cm="1">
        <f t="array" ref="J10">SUMPRODUCT((F4:F8="kyllä")*(I4:I8)*2)</f>
        <v>10</v>
      </c>
    </row>
    <row r="11" spans="2:12" x14ac:dyDescent="0.25">
      <c r="I11" s="161" t="s">
        <v>332</v>
      </c>
      <c r="J11" s="380">
        <f>J9/J10</f>
        <v>0.5</v>
      </c>
    </row>
  </sheetData>
  <mergeCells count="1">
    <mergeCell ref="B4:B8"/>
  </mergeCells>
  <conditionalFormatting sqref="G4:G8">
    <cfRule type="containsBlanks" priority="1" stopIfTrue="1">
      <formula>LEN(TRIM(G4))=0</formula>
    </cfRule>
    <cfRule type="cellIs" dxfId="16" priority="2" operator="equal">
      <formula>2</formula>
    </cfRule>
    <cfRule type="cellIs" dxfId="15" priority="3" operator="equal">
      <formula>1</formula>
    </cfRule>
    <cfRule type="cellIs" dxfId="14" priority="4" operator="equal">
      <formula>0</formula>
    </cfRule>
  </conditionalFormatting>
  <dataValidations disablePrompts="1" count="1">
    <dataValidation type="list" allowBlank="1" showInputMessage="1" showErrorMessage="1" promptTitle="Valitse" prompt="pudotusvalikosta &quot;Kyllä&quot; tai &quot;Ei&quot;" sqref="F4:F8" xr:uid="{2B77BCD8-1DA3-407C-9373-CC9D1710B497}">
      <formula1>"Kyllä, Ei"</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F046-993C-4407-A1F9-F8125A130CBA}">
  <dimension ref="B2:U3"/>
  <sheetViews>
    <sheetView topLeftCell="A13" workbookViewId="0">
      <selection activeCell="T34" sqref="T34"/>
    </sheetView>
  </sheetViews>
  <sheetFormatPr defaultRowHeight="15" x14ac:dyDescent="0.25"/>
  <cols>
    <col min="1" max="16384" width="9.140625" style="42"/>
  </cols>
  <sheetData>
    <row r="2" spans="2:21" ht="31.5" x14ac:dyDescent="0.5">
      <c r="B2" s="200" t="s">
        <v>333</v>
      </c>
    </row>
    <row r="3" spans="2:21" ht="33.75" customHeight="1" x14ac:dyDescent="0.25">
      <c r="B3" s="512" t="s">
        <v>334</v>
      </c>
      <c r="C3" s="512"/>
      <c r="D3" s="512"/>
      <c r="E3" s="512"/>
      <c r="F3" s="512"/>
      <c r="G3" s="512"/>
      <c r="H3" s="512"/>
      <c r="I3" s="512"/>
      <c r="J3" s="512"/>
      <c r="K3" s="512"/>
      <c r="L3" s="512"/>
      <c r="M3" s="512"/>
      <c r="N3" s="512"/>
      <c r="O3" s="512"/>
      <c r="P3" s="512"/>
      <c r="Q3" s="512"/>
      <c r="R3" s="512"/>
      <c r="S3" s="512"/>
      <c r="T3" s="512"/>
      <c r="U3" s="512"/>
    </row>
  </sheetData>
  <mergeCells count="1">
    <mergeCell ref="B3:U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8400-DE76-439F-9339-E2740A122BD7}">
  <dimension ref="B2:T8"/>
  <sheetViews>
    <sheetView topLeftCell="A2" workbookViewId="0">
      <selection activeCell="U5" sqref="U5"/>
    </sheetView>
  </sheetViews>
  <sheetFormatPr defaultRowHeight="15" x14ac:dyDescent="0.25"/>
  <cols>
    <col min="1" max="16384" width="9.140625" style="42"/>
  </cols>
  <sheetData>
    <row r="2" spans="2:20" s="381" customFormat="1" ht="31.5" x14ac:dyDescent="0.5">
      <c r="B2" s="200" t="s">
        <v>335</v>
      </c>
    </row>
    <row r="3" spans="2:20" x14ac:dyDescent="0.25">
      <c r="B3" s="381" t="s">
        <v>336</v>
      </c>
    </row>
    <row r="5" spans="2:20" ht="26.25" customHeight="1" x14ac:dyDescent="0.25">
      <c r="B5" s="513" t="s">
        <v>337</v>
      </c>
      <c r="C5" s="513"/>
      <c r="D5" s="513"/>
      <c r="E5" s="513"/>
      <c r="F5" s="513"/>
      <c r="G5" s="513"/>
      <c r="H5" s="513"/>
      <c r="I5" s="513"/>
      <c r="J5" s="513"/>
      <c r="K5" s="513"/>
      <c r="L5" s="513"/>
      <c r="M5" s="513"/>
      <c r="N5" s="513"/>
      <c r="O5" s="513"/>
      <c r="P5" s="513"/>
      <c r="Q5" s="513"/>
      <c r="R5" s="513"/>
      <c r="S5" s="513"/>
      <c r="T5" s="513"/>
    </row>
    <row r="6" spans="2:20" x14ac:dyDescent="0.25">
      <c r="B6" s="513"/>
      <c r="C6" s="513"/>
      <c r="D6" s="513"/>
      <c r="E6" s="513"/>
      <c r="F6" s="513"/>
      <c r="G6" s="513"/>
      <c r="H6" s="513"/>
      <c r="I6" s="513"/>
      <c r="J6" s="513"/>
      <c r="K6" s="513"/>
      <c r="L6" s="513"/>
      <c r="M6" s="513"/>
      <c r="N6" s="513"/>
      <c r="O6" s="513"/>
      <c r="P6" s="513"/>
      <c r="Q6" s="513"/>
      <c r="R6" s="513"/>
      <c r="S6" s="513"/>
      <c r="T6" s="513"/>
    </row>
    <row r="7" spans="2:20" x14ac:dyDescent="0.25">
      <c r="B7" s="513"/>
      <c r="C7" s="513"/>
      <c r="D7" s="513"/>
      <c r="E7" s="513"/>
      <c r="F7" s="513"/>
      <c r="G7" s="513"/>
      <c r="H7" s="513"/>
      <c r="I7" s="513"/>
      <c r="J7" s="513"/>
      <c r="K7" s="513"/>
      <c r="L7" s="513"/>
      <c r="M7" s="513"/>
      <c r="N7" s="513"/>
      <c r="O7" s="513"/>
      <c r="P7" s="513"/>
      <c r="Q7" s="513"/>
      <c r="R7" s="513"/>
      <c r="S7" s="513"/>
      <c r="T7" s="513"/>
    </row>
    <row r="8" spans="2:20" x14ac:dyDescent="0.25">
      <c r="B8" s="513"/>
      <c r="C8" s="513"/>
      <c r="D8" s="513"/>
      <c r="E8" s="513"/>
      <c r="F8" s="513"/>
      <c r="G8" s="513"/>
      <c r="H8" s="513"/>
      <c r="I8" s="513"/>
      <c r="J8" s="513"/>
      <c r="K8" s="513"/>
      <c r="L8" s="513"/>
      <c r="M8" s="513"/>
      <c r="N8" s="513"/>
      <c r="O8" s="513"/>
      <c r="P8" s="513"/>
      <c r="Q8" s="513"/>
      <c r="R8" s="513"/>
      <c r="S8" s="513"/>
      <c r="T8" s="513"/>
    </row>
  </sheetData>
  <mergeCells count="1">
    <mergeCell ref="B5:T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AB9C76B5D4820540AA3996B498A64B42" ma:contentTypeVersion="13" ma:contentTypeDescription="Luo uusi asiakirja." ma:contentTypeScope="" ma:versionID="4182c3e3522def7866e11343c1d5def5">
  <xsd:schema xmlns:xsd="http://www.w3.org/2001/XMLSchema" xmlns:xs="http://www.w3.org/2001/XMLSchema" xmlns:p="http://schemas.microsoft.com/office/2006/metadata/properties" xmlns:ns2="f4cb0398-d04e-4ea4-b42b-e4f13ed58f3d" xmlns:ns3="0b0102c1-2f63-4a09-960e-2c1c91feeb75" targetNamespace="http://schemas.microsoft.com/office/2006/metadata/properties" ma:root="true" ma:fieldsID="b9448a48b2a0bdc6ec813d4538fa0df3" ns2:_="" ns3:_="">
    <xsd:import namespace="f4cb0398-d04e-4ea4-b42b-e4f13ed58f3d"/>
    <xsd:import namespace="0b0102c1-2f63-4a09-960e-2c1c91feeb75"/>
    <xsd:element name="properties">
      <xsd:complexType>
        <xsd:sequence>
          <xsd:element name="documentManagement">
            <xsd:complexType>
              <xsd:all>
                <xsd:element ref="ns2:FileStatus"/>
                <xsd:element ref="ns2:FilePublicity"/>
                <xsd:element ref="ns2:hfa99ef061d543b69da33eb4c4ea8d68" minOccurs="0"/>
                <xsd:element ref="ns3:TaxCatchAll" minOccurs="0"/>
                <xsd:element ref="ns2:gcd517145a5b48bdad5afc3b610a597b" minOccurs="0"/>
                <xsd:element ref="ns2:FileContainsPersonalData" minOccurs="0"/>
                <xsd:element ref="ns2:d614f843ea134b1abfbc2ca5f0dc0f0c"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cb0398-d04e-4ea4-b42b-e4f13ed58f3d" elementFormDefault="qualified">
    <xsd:import namespace="http://schemas.microsoft.com/office/2006/documentManagement/types"/>
    <xsd:import namespace="http://schemas.microsoft.com/office/infopath/2007/PartnerControls"/>
    <xsd:element name="FileStatus" ma:index="8" ma:displayName="Tila" ma:default="Luonnos" ma:format="RadioButtons" ma:internalName="FileStatus">
      <xsd:simpleType>
        <xsd:restriction base="dms:Choice">
          <xsd:enumeration value="Luonnos"/>
          <xsd:enumeration value="Valmis"/>
        </xsd:restriction>
      </xsd:simpleType>
    </xsd:element>
    <xsd:element name="FilePublicity" ma:index="9" ma:displayName="Julkisuus" ma:default="Ei julkinen" ma:format="RadioButtons" ma:internalName="FilePublicity">
      <xsd:simpleType>
        <xsd:restriction base="dms:Choice">
          <xsd:enumeration value="Julkinen"/>
          <xsd:enumeration value="Ei julkinen"/>
          <xsd:enumeration value="Harkinnanvaraisesti annettava"/>
          <xsd:enumeration value="Salassa pidettävä"/>
        </xsd:restriction>
      </xsd:simpleType>
    </xsd:element>
    <xsd:element name="hfa99ef061d543b69da33eb4c4ea8d68" ma:index="11" nillable="true" ma:taxonomy="true" ma:internalName="hfa99ef061d543b69da33eb4c4ea8d68" ma:taxonomyFieldName="FilePrivacyReason" ma:displayName="Salassapitoperuste" ma:default="" ma:fieldId="{1fa99ef0-61d5-43b6-9da3-3eb4c4ea8d68}" ma:sspId="0d11ca2c-abad-4460-af51-9d01081a4160" ma:termSetId="78729eca-6847-4ff3-a622-42e8ee8485fe" ma:anchorId="00000000-0000-0000-0000-000000000000" ma:open="false" ma:isKeyword="false">
      <xsd:complexType>
        <xsd:sequence>
          <xsd:element ref="pc:Terms" minOccurs="0" maxOccurs="1"/>
        </xsd:sequence>
      </xsd:complexType>
    </xsd:element>
    <xsd:element name="gcd517145a5b48bdad5afc3b610a597b" ma:index="14" nillable="true" ma:taxonomy="true" ma:internalName="gcd517145a5b48bdad5afc3b610a597b" ma:taxonomyFieldName="FilePrivacyDuration" ma:displayName="Salassapitoaika" ma:default="" ma:fieldId="{0cd51714-5a5b-48bd-ad5a-fc3b610a597b}" ma:sspId="0d11ca2c-abad-4460-af51-9d01081a4160" ma:termSetId="452e5304-0cd3-47be-9b99-5d7c7243eac7" ma:anchorId="00000000-0000-0000-0000-000000000000" ma:open="false" ma:isKeyword="false">
      <xsd:complexType>
        <xsd:sequence>
          <xsd:element ref="pc:Terms" minOccurs="0" maxOccurs="1"/>
        </xsd:sequence>
      </xsd:complexType>
    </xsd:element>
    <xsd:element name="FileContainsPersonalData" ma:index="15" nillable="true" ma:displayName="Henkilötietoja" ma:internalName="FileContainsPersonalData">
      <xsd:simpleType>
        <xsd:restriction base="dms:Boolean"/>
      </xsd:simpleType>
    </xsd:element>
    <xsd:element name="d614f843ea134b1abfbc2ca5f0dc0f0c" ma:index="17" nillable="true" ma:taxonomy="true" ma:internalName="d614f843ea134b1abfbc2ca5f0dc0f0c" ma:taxonomyFieldName="PersInfoCollReason" ma:displayName="Henkilötietojen keräämisen peruste" ma:default="" ma:fieldId="{d614f843-ea13-4b1a-bfbc-2ca5f0dc0f0c}" ma:sspId="0d11ca2c-abad-4460-af51-9d01081a4160" ma:termSetId="35902e8c-d8ea-4f5a-bb48-5e344a166105" ma:anchorId="00000000-0000-0000-0000-000000000000" ma:open="false" ma:isKeyword="false">
      <xsd:complexType>
        <xsd:sequence>
          <xsd:element ref="pc:Terms" minOccurs="0" maxOccurs="1"/>
        </xsd:sequence>
      </xsd:complex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b0102c1-2f63-4a09-960e-2c1c91feeb7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5b604bb-c55f-468c-8e45-30428dba4999}" ma:internalName="TaxCatchAll" ma:showField="CatchAllData" ma:web="0b0102c1-2f63-4a09-960e-2c1c91feeb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b0102c1-2f63-4a09-960e-2c1c91feeb75" xsi:nil="true"/>
    <d614f843ea134b1abfbc2ca5f0dc0f0c xmlns="f4cb0398-d04e-4ea4-b42b-e4f13ed58f3d">
      <Terms xmlns="http://schemas.microsoft.com/office/infopath/2007/PartnerControls"/>
    </d614f843ea134b1abfbc2ca5f0dc0f0c>
    <FileContainsPersonalData xmlns="f4cb0398-d04e-4ea4-b42b-e4f13ed58f3d" xsi:nil="true"/>
    <hfa99ef061d543b69da33eb4c4ea8d68 xmlns="f4cb0398-d04e-4ea4-b42b-e4f13ed58f3d">
      <Terms xmlns="http://schemas.microsoft.com/office/infopath/2007/PartnerControls"/>
    </hfa99ef061d543b69da33eb4c4ea8d68>
    <FilePublicity xmlns="f4cb0398-d04e-4ea4-b42b-e4f13ed58f3d">Ei julkinen</FilePublicity>
    <FileStatus xmlns="f4cb0398-d04e-4ea4-b42b-e4f13ed58f3d">Luonnos</FileStatus>
    <gcd517145a5b48bdad5afc3b610a597b xmlns="f4cb0398-d04e-4ea4-b42b-e4f13ed58f3d">
      <Terms xmlns="http://schemas.microsoft.com/office/infopath/2007/PartnerControls"/>
    </gcd517145a5b48bdad5afc3b610a597b>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C65B12-33BD-46C1-8A9C-5A25750BD58F}"/>
</file>

<file path=customXml/itemProps2.xml><?xml version="1.0" encoding="utf-8"?>
<ds:datastoreItem xmlns:ds="http://schemas.openxmlformats.org/officeDocument/2006/customXml" ds:itemID="{7E8C90F7-F274-4446-B54B-0BE0BF97DCB8}">
  <ds:schemaRefs>
    <ds:schemaRef ds:uri="http://purl.org/dc/terms/"/>
    <ds:schemaRef ds:uri="http://purl.org/dc/dcmitype/"/>
    <ds:schemaRef ds:uri="http://schemas.microsoft.com/office/infopath/2007/PartnerControls"/>
    <ds:schemaRef ds:uri="http://purl.org/dc/elements/1.1/"/>
    <ds:schemaRef ds:uri="http://schemas.microsoft.com/office/2006/documentManagement/types"/>
    <ds:schemaRef ds:uri="0ba5ed75-0cf1-411c-9afa-83fff5b05980"/>
    <ds:schemaRef ds:uri="http://schemas.microsoft.com/office/2006/metadata/properties"/>
    <ds:schemaRef ds:uri="http://schemas.openxmlformats.org/package/2006/metadata/core-properties"/>
    <ds:schemaRef ds:uri="dfc1a95f-cd08-470a-ba9a-37469476f93c"/>
    <ds:schemaRef ds:uri="http://www.w3.org/XML/1998/namespace"/>
  </ds:schemaRefs>
</ds:datastoreItem>
</file>

<file path=customXml/itemProps3.xml><?xml version="1.0" encoding="utf-8"?>
<ds:datastoreItem xmlns:ds="http://schemas.openxmlformats.org/officeDocument/2006/customXml" ds:itemID="{82911B20-90FA-41BA-A512-825C373DEC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10</vt:i4>
      </vt:variant>
    </vt:vector>
  </HeadingPairs>
  <TitlesOfParts>
    <vt:vector size="10" baseType="lpstr">
      <vt:lpstr>Infosivu</vt:lpstr>
      <vt:lpstr>YHTEENVETO</vt:lpstr>
      <vt:lpstr>1. Liikenneturvallisuus</vt:lpstr>
      <vt:lpstr>2. Onnettomuudet</vt:lpstr>
      <vt:lpstr>3. Käyttäjämäärä (2)</vt:lpstr>
      <vt:lpstr>3. Käyttäjämäärä</vt:lpstr>
      <vt:lpstr>4. K ja P edistäminen</vt:lpstr>
      <vt:lpstr>5. Kyselytulokset</vt:lpstr>
      <vt:lpstr>6. Omistus -ja hallintatiedot</vt:lpstr>
      <vt:lpstr>Vanha pohja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Juuma Mira</dc:creator>
  <cp:keywords/>
  <dc:description/>
  <cp:lastModifiedBy>Juuma Mira</cp:lastModifiedBy>
  <cp:revision/>
  <dcterms:created xsi:type="dcterms:W3CDTF">2025-04-10T11:38:15Z</dcterms:created>
  <dcterms:modified xsi:type="dcterms:W3CDTF">2026-03-25T06:53:46Z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0x010100AB9C76B5D4820540AA3996B498A64B42</vt:lpwstr>
  </property>
  <property fmtid="{D5CDD505-2E9C-101B-9397-08002B2CF9AE}" pid="3" name="MediaServiceImageTags">
    <vt:lpwstr/>
  </property>
</Properties>
</file>